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pill\Desktop\Val di Gresta\00_consegna\00_file Excel\"/>
    </mc:Choice>
  </mc:AlternateContent>
  <xr:revisionPtr revIDLastSave="0" documentId="13_ncr:1_{B70F32BE-9994-4B4D-AE28-AE2945A3FD1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NDIC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" l="1"/>
  <c r="I45" i="1" l="1"/>
  <c r="H45" i="1"/>
  <c r="I44" i="1"/>
  <c r="M7" i="1" l="1"/>
  <c r="E7" i="1"/>
  <c r="H16" i="1" l="1"/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6" i="1"/>
  <c r="E15" i="1"/>
  <c r="E14" i="1"/>
  <c r="E13" i="1"/>
  <c r="E12" i="1"/>
  <c r="E11" i="1"/>
  <c r="E10" i="1"/>
  <c r="E9" i="1"/>
  <c r="E6" i="1"/>
  <c r="E5" i="1"/>
  <c r="F36" i="1"/>
  <c r="F17" i="1"/>
  <c r="J2" i="1" l="1"/>
  <c r="I2" i="1" l="1"/>
  <c r="P3" i="1"/>
  <c r="J26" i="1"/>
  <c r="I36" i="1"/>
  <c r="H36" i="1"/>
  <c r="I22" i="1"/>
  <c r="I23" i="1"/>
  <c r="I24" i="1"/>
  <c r="I25" i="1"/>
  <c r="I26" i="1"/>
  <c r="N26" i="1" s="1"/>
  <c r="I27" i="1"/>
  <c r="N27" i="1" s="1"/>
  <c r="I28" i="1"/>
  <c r="I29" i="1"/>
  <c r="I30" i="1"/>
  <c r="I31" i="1"/>
  <c r="I32" i="1"/>
  <c r="N32" i="1" s="1"/>
  <c r="I33" i="1"/>
  <c r="I34" i="1"/>
  <c r="M34" i="1" s="1"/>
  <c r="I35" i="1"/>
  <c r="N35" i="1" s="1"/>
  <c r="I21" i="1"/>
  <c r="H35" i="1"/>
  <c r="H34" i="1"/>
  <c r="H33" i="1"/>
  <c r="H32" i="1"/>
  <c r="J32" i="1" s="1"/>
  <c r="H31" i="1"/>
  <c r="J31" i="1" s="1"/>
  <c r="H30" i="1"/>
  <c r="J30" i="1" s="1"/>
  <c r="H29" i="1"/>
  <c r="J29" i="1" s="1"/>
  <c r="H28" i="1"/>
  <c r="J28" i="1" s="1"/>
  <c r="H27" i="1"/>
  <c r="H26" i="1"/>
  <c r="H25" i="1"/>
  <c r="H24" i="1"/>
  <c r="M24" i="1" s="1"/>
  <c r="H23" i="1"/>
  <c r="J23" i="1" s="1"/>
  <c r="H22" i="1"/>
  <c r="J22" i="1" s="1"/>
  <c r="H21" i="1"/>
  <c r="I17" i="1"/>
  <c r="I16" i="1"/>
  <c r="I15" i="1"/>
  <c r="I14" i="1"/>
  <c r="I13" i="1"/>
  <c r="I12" i="1"/>
  <c r="I11" i="1"/>
  <c r="I10" i="1"/>
  <c r="I9" i="1"/>
  <c r="I6" i="1"/>
  <c r="I5" i="1"/>
  <c r="H17" i="1"/>
  <c r="H15" i="1"/>
  <c r="H14" i="1"/>
  <c r="H13" i="1"/>
  <c r="H12" i="1"/>
  <c r="H11" i="1"/>
  <c r="H10" i="1"/>
  <c r="H9" i="1"/>
  <c r="H6" i="1"/>
  <c r="H5" i="1"/>
  <c r="N37" i="1" l="1"/>
  <c r="M37" i="1"/>
  <c r="M26" i="1"/>
  <c r="N18" i="1"/>
  <c r="M18" i="1"/>
  <c r="M32" i="1"/>
  <c r="N12" i="1"/>
  <c r="N14" i="1"/>
  <c r="N31" i="1"/>
  <c r="N30" i="1"/>
  <c r="N7" i="1"/>
  <c r="M33" i="1"/>
  <c r="Q18" i="1"/>
  <c r="N23" i="1"/>
  <c r="P7" i="1"/>
  <c r="J12" i="1"/>
  <c r="Q14" i="1"/>
  <c r="P11" i="1"/>
  <c r="P19" i="1"/>
  <c r="Q19" i="1"/>
  <c r="N22" i="1"/>
  <c r="J10" i="1"/>
  <c r="Q12" i="1"/>
  <c r="P9" i="1"/>
  <c r="Q9" i="1"/>
  <c r="J11" i="1"/>
  <c r="Q13" i="1"/>
  <c r="N25" i="1"/>
  <c r="Q10" i="1"/>
  <c r="P12" i="1"/>
  <c r="P20" i="1"/>
  <c r="Q20" i="1"/>
  <c r="N29" i="1"/>
  <c r="N34" i="1"/>
  <c r="Q7" i="1"/>
  <c r="J9" i="1"/>
  <c r="Q11" i="1"/>
  <c r="J14" i="1"/>
  <c r="Q16" i="1"/>
  <c r="J7" i="1"/>
  <c r="N21" i="1"/>
  <c r="N28" i="1"/>
  <c r="M15" i="1"/>
  <c r="J21" i="1"/>
  <c r="J24" i="1"/>
  <c r="N24" i="1"/>
  <c r="J13" i="1"/>
  <c r="Q15" i="1"/>
  <c r="J6" i="1"/>
  <c r="Q6" i="1"/>
  <c r="M6" i="1"/>
  <c r="P6" i="1"/>
  <c r="Q17" i="1"/>
  <c r="J15" i="1"/>
  <c r="N15" i="1"/>
  <c r="J5" i="1"/>
  <c r="Q5" i="1"/>
  <c r="N5" i="1"/>
  <c r="P5" i="1"/>
  <c r="M14" i="1"/>
  <c r="J34" i="1"/>
  <c r="M25" i="1"/>
  <c r="P15" i="1"/>
  <c r="M9" i="1"/>
  <c r="M31" i="1"/>
  <c r="M23" i="1"/>
  <c r="P16" i="1"/>
  <c r="J33" i="1"/>
  <c r="J25" i="1"/>
  <c r="N33" i="1"/>
  <c r="M10" i="1"/>
  <c r="M30" i="1"/>
  <c r="M22" i="1"/>
  <c r="P17" i="1"/>
  <c r="M29" i="1"/>
  <c r="P10" i="1"/>
  <c r="P18" i="1"/>
  <c r="P13" i="1"/>
  <c r="P14" i="1"/>
  <c r="M16" i="1"/>
  <c r="M11" i="1"/>
  <c r="M12" i="1"/>
  <c r="M21" i="1"/>
  <c r="M28" i="1"/>
  <c r="J35" i="1"/>
  <c r="N13" i="1"/>
  <c r="J27" i="1"/>
  <c r="M35" i="1"/>
  <c r="M27" i="1"/>
  <c r="N11" i="1"/>
  <c r="J16" i="1"/>
  <c r="N10" i="1"/>
  <c r="N9" i="1"/>
  <c r="N16" i="1"/>
  <c r="M13" i="1"/>
  <c r="M5" i="1"/>
  <c r="N6" i="1"/>
  <c r="N36" i="1" l="1"/>
  <c r="J36" i="1"/>
  <c r="K36" i="1" s="1"/>
  <c r="J17" i="1"/>
  <c r="K17" i="1" s="1"/>
  <c r="N17" i="1"/>
  <c r="M36" i="1"/>
  <c r="M17" i="1"/>
  <c r="L36" i="1" l="1"/>
  <c r="L17" i="1"/>
</calcChain>
</file>

<file path=xl/sharedStrings.xml><?xml version="1.0" encoding="utf-8"?>
<sst xmlns="http://schemas.openxmlformats.org/spreadsheetml/2006/main" count="533" uniqueCount="50">
  <si>
    <t>id</t>
  </si>
  <si>
    <t>uso</t>
  </si>
  <si>
    <t>area</t>
  </si>
  <si>
    <t>perimetro</t>
  </si>
  <si>
    <t>bosco di conifere</t>
  </si>
  <si>
    <t>prato arborato</t>
  </si>
  <si>
    <t>seminativo arborato terrazzato</t>
  </si>
  <si>
    <t>urbano</t>
  </si>
  <si>
    <t>seminativo</t>
  </si>
  <si>
    <t>bosco misto</t>
  </si>
  <si>
    <t>prato</t>
  </si>
  <si>
    <t>bosco ripariale</t>
  </si>
  <si>
    <t>incolto</t>
  </si>
  <si>
    <t>bosco di latifoglie</t>
  </si>
  <si>
    <t>prato terrazzato</t>
  </si>
  <si>
    <t>seminativo terrazzato</t>
  </si>
  <si>
    <t>Totale complessivo</t>
  </si>
  <si>
    <t>totale area</t>
  </si>
  <si>
    <t>totale perimetro</t>
  </si>
  <si>
    <t>LSI</t>
  </si>
  <si>
    <t>ED</t>
  </si>
  <si>
    <t>N1</t>
  </si>
  <si>
    <t>D1</t>
  </si>
  <si>
    <t>AREA TOTALE 2015</t>
  </si>
  <si>
    <t xml:space="preserve">Shennon index </t>
  </si>
  <si>
    <t>uso 1954</t>
  </si>
  <si>
    <t>vigneto terrazzato</t>
  </si>
  <si>
    <t>frutteto</t>
  </si>
  <si>
    <t>frutteto terrazzato</t>
  </si>
  <si>
    <t>vigneto</t>
  </si>
  <si>
    <t>legenda 1954</t>
  </si>
  <si>
    <t>legenda 2015</t>
  </si>
  <si>
    <t>totale areea</t>
  </si>
  <si>
    <t>mq</t>
  </si>
  <si>
    <t>kq</t>
  </si>
  <si>
    <t>t2-t1</t>
  </si>
  <si>
    <t>Legenda unita 54-15</t>
  </si>
  <si>
    <t>INDICE STORICO</t>
  </si>
  <si>
    <t>C (indice di sharpe)</t>
  </si>
  <si>
    <t>ha</t>
  </si>
  <si>
    <t xml:space="preserve">frutteto </t>
  </si>
  <si>
    <t xml:space="preserve">frutteto terrazzato </t>
  </si>
  <si>
    <t xml:space="preserve">vigneto terrazzato </t>
  </si>
  <si>
    <t xml:space="preserve">vigneto </t>
  </si>
  <si>
    <t>NP</t>
  </si>
  <si>
    <t>PD</t>
  </si>
  <si>
    <t>n° tessere</t>
  </si>
  <si>
    <t>superficie media</t>
  </si>
  <si>
    <t>superficie media agricola</t>
  </si>
  <si>
    <t>superficie totale (mq)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</si>
</sst>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8" fillId="33" borderId="0" xfId="0" applyFont="1" applyFill="1"/>
    <xf numFmtId="0" fontId="18" fillId="34" borderId="0" xfId="0" applyFont="1" applyFill="1"/>
    <xf numFmtId="0" fontId="19" fillId="0" borderId="0" xfId="0" applyFont="1"/>
    <xf numFmtId="0" fontId="18" fillId="35" borderId="0" xfId="0" applyFont="1" applyFill="1"/>
    <xf numFmtId="0" fontId="18" fillId="36" borderId="0" xfId="0" applyFont="1" applyFill="1"/>
    <xf numFmtId="0" fontId="18" fillId="37" borderId="0" xfId="0" applyFont="1" applyFill="1"/>
    <xf numFmtId="0" fontId="18" fillId="38" borderId="0" xfId="0" applyFont="1" applyFill="1"/>
    <xf numFmtId="0" fontId="20" fillId="0" borderId="0" xfId="0" applyFont="1"/>
    <xf numFmtId="0" fontId="18" fillId="39" borderId="0" xfId="0" applyFont="1" applyFill="1"/>
    <xf numFmtId="0" fontId="20" fillId="39" borderId="0" xfId="0" applyFont="1" applyFill="1"/>
    <xf numFmtId="0" fontId="21" fillId="37" borderId="0" xfId="0" applyFont="1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400" b="0" i="1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Indice di Sharpe</a:t>
            </a:r>
            <a:endParaRPr lang="it-IT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2D050">
                <a:alpha val="55000"/>
              </a:srgbClr>
            </a:solidFill>
            <a:ln>
              <a:noFill/>
            </a:ln>
            <a:effectLst/>
          </c:spPr>
          <c:invertIfNegative val="0"/>
          <c:cat>
            <c:strRef>
              <c:f>INDICI!$O$5:$O$20</c:f>
              <c:strCache>
                <c:ptCount val="16"/>
                <c:pt idx="0">
                  <c:v>bosco di conifere</c:v>
                </c:pt>
                <c:pt idx="1">
                  <c:v>bosco di latifoglie</c:v>
                </c:pt>
                <c:pt idx="2">
                  <c:v>bosco misto</c:v>
                </c:pt>
                <c:pt idx="4">
                  <c:v>frutteto </c:v>
                </c:pt>
                <c:pt idx="5">
                  <c:v>frutteto terrazzato </c:v>
                </c:pt>
                <c:pt idx="6">
                  <c:v>incolto</c:v>
                </c:pt>
                <c:pt idx="7">
                  <c:v>prato</c:v>
                </c:pt>
                <c:pt idx="8">
                  <c:v>prato arborato</c:v>
                </c:pt>
                <c:pt idx="9">
                  <c:v>prato terrazzato</c:v>
                </c:pt>
                <c:pt idx="10">
                  <c:v>seminativo</c:v>
                </c:pt>
                <c:pt idx="11">
                  <c:v>seminativo arborato terrazzato</c:v>
                </c:pt>
                <c:pt idx="12">
                  <c:v>seminativo terrazzato</c:v>
                </c:pt>
                <c:pt idx="13">
                  <c:v>urbano</c:v>
                </c:pt>
                <c:pt idx="14">
                  <c:v>vigneto </c:v>
                </c:pt>
                <c:pt idx="15">
                  <c:v>vigneto terrazzato </c:v>
                </c:pt>
              </c:strCache>
            </c:strRef>
          </c:cat>
          <c:val>
            <c:numRef>
              <c:f>INDICI!$P$5:$P$20</c:f>
              <c:numCache>
                <c:formatCode>General</c:formatCode>
                <c:ptCount val="16"/>
                <c:pt idx="0">
                  <c:v>-1.2339898025811875E-2</c:v>
                </c:pt>
                <c:pt idx="1">
                  <c:v>5.7203760420412662E-2</c:v>
                </c:pt>
                <c:pt idx="2">
                  <c:v>7.1562282370503327E-2</c:v>
                </c:pt>
                <c:pt idx="4">
                  <c:v>3.027392661465469E-3</c:v>
                </c:pt>
                <c:pt idx="5">
                  <c:v>3.2680413155170042E-3</c:v>
                </c:pt>
                <c:pt idx="6">
                  <c:v>-3.4429597502903522E-3</c:v>
                </c:pt>
                <c:pt idx="7">
                  <c:v>-9.7916297726386792E-4</c:v>
                </c:pt>
                <c:pt idx="8">
                  <c:v>-2.7966850240485692E-2</c:v>
                </c:pt>
                <c:pt idx="9">
                  <c:v>2.3015626408989721E-2</c:v>
                </c:pt>
                <c:pt idx="10">
                  <c:v>-7.0847126720257628E-2</c:v>
                </c:pt>
                <c:pt idx="11">
                  <c:v>7.6219893115058316E-3</c:v>
                </c:pt>
                <c:pt idx="12">
                  <c:v>-0.21443886492059674</c:v>
                </c:pt>
                <c:pt idx="13">
                  <c:v>9.1244137244697862E-2</c:v>
                </c:pt>
                <c:pt idx="14">
                  <c:v>1.5505541437742619E-2</c:v>
                </c:pt>
                <c:pt idx="15">
                  <c:v>5.7183117872209588E-2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4-4B1E-9741-4D4996473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8"/>
        <c:axId val="436169512"/>
        <c:axId val="436171480"/>
      </c:barChart>
      <c:catAx>
        <c:axId val="436169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6171480"/>
        <c:crosses val="autoZero"/>
        <c:auto val="1"/>
        <c:lblAlgn val="ctr"/>
        <c:lblOffset val="100"/>
        <c:noMultiLvlLbl val="0"/>
      </c:catAx>
      <c:valAx>
        <c:axId val="43617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6169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400" b="0" i="1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Indice storico</a:t>
            </a:r>
            <a:endParaRPr lang="it-IT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>
                <a:alpha val="55000"/>
              </a:srgbClr>
            </a:solidFill>
            <a:ln>
              <a:noFill/>
            </a:ln>
            <a:effectLst/>
          </c:spPr>
          <c:invertIfNegative val="0"/>
          <c:cat>
            <c:strRef>
              <c:f>INDICI!$O$5:$O$20</c:f>
              <c:strCache>
                <c:ptCount val="16"/>
                <c:pt idx="0">
                  <c:v>bosco di conifere</c:v>
                </c:pt>
                <c:pt idx="1">
                  <c:v>bosco di latifoglie</c:v>
                </c:pt>
                <c:pt idx="2">
                  <c:v>bosco misto</c:v>
                </c:pt>
                <c:pt idx="4">
                  <c:v>frutteto </c:v>
                </c:pt>
                <c:pt idx="5">
                  <c:v>frutteto terrazzato </c:v>
                </c:pt>
                <c:pt idx="6">
                  <c:v>incolto</c:v>
                </c:pt>
                <c:pt idx="7">
                  <c:v>prato</c:v>
                </c:pt>
                <c:pt idx="8">
                  <c:v>prato arborato</c:v>
                </c:pt>
                <c:pt idx="9">
                  <c:v>prato terrazzato</c:v>
                </c:pt>
                <c:pt idx="10">
                  <c:v>seminativo</c:v>
                </c:pt>
                <c:pt idx="11">
                  <c:v>seminativo arborato terrazzato</c:v>
                </c:pt>
                <c:pt idx="12">
                  <c:v>seminativo terrazzato</c:v>
                </c:pt>
                <c:pt idx="13">
                  <c:v>urbano</c:v>
                </c:pt>
                <c:pt idx="14">
                  <c:v>vigneto </c:v>
                </c:pt>
                <c:pt idx="15">
                  <c:v>vigneto terrazzato </c:v>
                </c:pt>
              </c:strCache>
            </c:strRef>
          </c:cat>
          <c:val>
            <c:numRef>
              <c:f>INDICI!$Q$5:$Q$20</c:f>
              <c:numCache>
                <c:formatCode>General</c:formatCode>
                <c:ptCount val="16"/>
                <c:pt idx="0">
                  <c:v>1.293596479323782</c:v>
                </c:pt>
                <c:pt idx="1">
                  <c:v>0.4408048281190674</c:v>
                </c:pt>
                <c:pt idx="2">
                  <c:v>8.117872711421098E-2</c:v>
                </c:pt>
                <c:pt idx="4">
                  <c:v>0</c:v>
                </c:pt>
                <c:pt idx="5">
                  <c:v>0</c:v>
                </c:pt>
                <c:pt idx="6">
                  <c:v>1.3941787424591079</c:v>
                </c:pt>
                <c:pt idx="7">
                  <c:v>1.0148142973379468</c:v>
                </c:pt>
                <c:pt idx="8">
                  <c:v>2.9838159643951219</c:v>
                </c:pt>
                <c:pt idx="9">
                  <c:v>0.2700938041053294</c:v>
                </c:pt>
                <c:pt idx="10">
                  <c:v>1.2156137915984364</c:v>
                </c:pt>
                <c:pt idx="11">
                  <c:v>0.10098032933939899</c:v>
                </c:pt>
                <c:pt idx="12">
                  <c:v>1.2948378733960899</c:v>
                </c:pt>
                <c:pt idx="13">
                  <c:v>0.40486124028947768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2-45EB-AB40-DAA15D6F7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293760"/>
        <c:axId val="515295072"/>
      </c:barChart>
      <c:catAx>
        <c:axId val="51529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15295072"/>
        <c:crosses val="autoZero"/>
        <c:auto val="1"/>
        <c:lblAlgn val="ctr"/>
        <c:lblOffset val="100"/>
        <c:noMultiLvlLbl val="0"/>
      </c:catAx>
      <c:valAx>
        <c:axId val="51529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1529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283028</xdr:colOff>
      <xdr:row>3</xdr:row>
      <xdr:rowOff>11975</xdr:rowOff>
    </xdr:from>
    <xdr:to>
      <xdr:col>30</xdr:col>
      <xdr:colOff>493122</xdr:colOff>
      <xdr:row>23</xdr:row>
      <xdr:rowOff>29392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E10B9AC-6D37-400A-9A5F-B13692B9CE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272620</xdr:colOff>
      <xdr:row>24</xdr:row>
      <xdr:rowOff>33866</xdr:rowOff>
    </xdr:from>
    <xdr:to>
      <xdr:col>30</xdr:col>
      <xdr:colOff>498928</xdr:colOff>
      <xdr:row>42</xdr:row>
      <xdr:rowOff>130627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2D6D07D-2863-4030-8CCF-3D5E6D8AE1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454"/>
  <sheetViews>
    <sheetView tabSelected="1" zoomScale="80" zoomScaleNormal="80" workbookViewId="0">
      <selection activeCell="H44" sqref="H44"/>
    </sheetView>
  </sheetViews>
  <sheetFormatPr defaultRowHeight="14.4" x14ac:dyDescent="0.3"/>
  <cols>
    <col min="2" max="2" width="32.88671875" customWidth="1"/>
    <col min="5" max="5" width="8.88671875" customWidth="1"/>
    <col min="7" max="7" width="28.109375" bestFit="1" customWidth="1"/>
    <col min="8" max="8" width="13.6640625" bestFit="1" customWidth="1"/>
    <col min="9" max="9" width="18.44140625" bestFit="1" customWidth="1"/>
    <col min="10" max="10" width="14.88671875" bestFit="1" customWidth="1"/>
    <col min="11" max="11" width="9.5546875" customWidth="1"/>
    <col min="12" max="12" width="9.88671875" customWidth="1"/>
    <col min="13" max="13" width="13.6640625" bestFit="1" customWidth="1"/>
    <col min="14" max="14" width="18.44140625" bestFit="1" customWidth="1"/>
    <col min="15" max="15" width="28.109375" bestFit="1" customWidth="1"/>
    <col min="16" max="16" width="29.109375" bestFit="1" customWidth="1"/>
    <col min="17" max="17" width="17.44140625" bestFit="1" customWidth="1"/>
    <col min="18" max="18" width="13.5546875" bestFit="1" customWidth="1"/>
    <col min="19" max="19" width="21.109375" bestFit="1" customWidth="1"/>
  </cols>
  <sheetData>
    <row r="1" spans="1:36" x14ac:dyDescent="0.3">
      <c r="A1" s="1" t="s">
        <v>0</v>
      </c>
      <c r="B1" s="1" t="s">
        <v>25</v>
      </c>
      <c r="C1" s="1" t="s">
        <v>2</v>
      </c>
      <c r="D1" s="1" t="s">
        <v>3</v>
      </c>
      <c r="H1" s="1" t="s">
        <v>33</v>
      </c>
      <c r="I1" s="1" t="s">
        <v>34</v>
      </c>
      <c r="J1" s="1" t="s">
        <v>39</v>
      </c>
    </row>
    <row r="2" spans="1:36" ht="15.6" x14ac:dyDescent="0.3">
      <c r="A2" s="1"/>
      <c r="B2" s="1" t="s">
        <v>4</v>
      </c>
      <c r="C2" s="1">
        <v>49392</v>
      </c>
      <c r="D2" s="1">
        <v>993</v>
      </c>
      <c r="G2" s="4" t="s">
        <v>23</v>
      </c>
      <c r="H2" s="4">
        <v>6035600</v>
      </c>
      <c r="I2" s="4">
        <f>H2/1000000</f>
        <v>6.0355999999999996</v>
      </c>
      <c r="J2" s="9">
        <f>H2/10000</f>
        <v>603.55999999999995</v>
      </c>
      <c r="P2" s="8" t="s">
        <v>35</v>
      </c>
    </row>
    <row r="3" spans="1:36" x14ac:dyDescent="0.3">
      <c r="A3" s="1"/>
      <c r="B3" s="1" t="s">
        <v>4</v>
      </c>
      <c r="C3" s="1">
        <v>2604</v>
      </c>
      <c r="D3" s="1">
        <v>222</v>
      </c>
      <c r="P3" s="8">
        <f>2015-1954</f>
        <v>61</v>
      </c>
    </row>
    <row r="4" spans="1:36" x14ac:dyDescent="0.3">
      <c r="A4" s="1"/>
      <c r="B4" s="1" t="s">
        <v>4</v>
      </c>
      <c r="C4" s="1">
        <v>38283</v>
      </c>
      <c r="D4" s="1">
        <v>986</v>
      </c>
      <c r="E4" s="10" t="s">
        <v>45</v>
      </c>
      <c r="F4" s="10" t="s">
        <v>44</v>
      </c>
      <c r="G4" s="2" t="s">
        <v>30</v>
      </c>
      <c r="H4" s="2" t="s">
        <v>17</v>
      </c>
      <c r="I4" s="2" t="s">
        <v>18</v>
      </c>
      <c r="J4" s="5" t="s">
        <v>24</v>
      </c>
      <c r="K4" s="3" t="s">
        <v>22</v>
      </c>
      <c r="L4" s="3" t="s">
        <v>21</v>
      </c>
      <c r="M4" s="3" t="s">
        <v>20</v>
      </c>
      <c r="N4" s="3" t="s">
        <v>19</v>
      </c>
      <c r="O4" s="1" t="s">
        <v>36</v>
      </c>
      <c r="P4" s="3" t="s">
        <v>38</v>
      </c>
      <c r="Q4" s="3" t="s">
        <v>37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x14ac:dyDescent="0.3">
      <c r="A5" s="1"/>
      <c r="B5" s="1" t="s">
        <v>4</v>
      </c>
      <c r="C5" s="1">
        <v>1497</v>
      </c>
      <c r="D5" s="1">
        <v>145</v>
      </c>
      <c r="E5" s="1">
        <f>(F5/H2)*(10000)*(100)</f>
        <v>1.656836105772417</v>
      </c>
      <c r="F5" s="1">
        <v>10</v>
      </c>
      <c r="G5" s="8" t="s">
        <v>4</v>
      </c>
      <c r="H5" s="1">
        <f>SUM(C2:C11)</f>
        <v>200175</v>
      </c>
      <c r="I5" s="1">
        <f>SUM(D2:D11)</f>
        <v>7452</v>
      </c>
      <c r="J5" s="1">
        <f>(H5/H2)*LN(H5/H2)</f>
        <v>-0.1129703434099309</v>
      </c>
      <c r="K5" s="7"/>
      <c r="L5" s="7"/>
      <c r="M5" s="1">
        <f>I5/(H5/10000)</f>
        <v>372.27426002248035</v>
      </c>
      <c r="N5" s="1">
        <f>I5/(2*SQRT(PI()*(H5/10000)))</f>
        <v>469.85407264241576</v>
      </c>
      <c r="O5" s="8" t="s">
        <v>4</v>
      </c>
      <c r="P5" s="1">
        <f>(((H21/10000)-(H5/10000))/P3)/I2</f>
        <v>-1.2339898025811875E-2</v>
      </c>
      <c r="Q5" s="1">
        <f>(H5/10000)/(H21/10000)</f>
        <v>1.293596479323782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3">
      <c r="A6" s="1"/>
      <c r="B6" s="1" t="s">
        <v>4</v>
      </c>
      <c r="C6" s="1">
        <v>4853</v>
      </c>
      <c r="D6" s="1">
        <v>592</v>
      </c>
      <c r="E6" s="1">
        <f>(F6/H2)*(10000)*(100)</f>
        <v>2.4852541586586252</v>
      </c>
      <c r="F6" s="1">
        <v>15</v>
      </c>
      <c r="G6" s="8" t="s">
        <v>13</v>
      </c>
      <c r="H6" s="1">
        <f>SUM(C12:C26)</f>
        <v>166019</v>
      </c>
      <c r="I6" s="1">
        <f>SUM(D12:D26)</f>
        <v>8105</v>
      </c>
      <c r="J6" s="1">
        <f>(H6/H2)*LN(H6/H2)</f>
        <v>-9.8840342721868188E-2</v>
      </c>
      <c r="K6" s="7"/>
      <c r="L6" s="7"/>
      <c r="M6" s="1">
        <f>I6/(H6/10000)</f>
        <v>488.1971340629687</v>
      </c>
      <c r="N6" s="1">
        <f t="shared" ref="N6:N16" si="0">I6/(2*SQRT(PI()*(H6/10000)))</f>
        <v>561.13736747775692</v>
      </c>
      <c r="O6" s="8" t="s">
        <v>13</v>
      </c>
      <c r="P6" s="1">
        <f>(((H22/10000)-(H6/10000))/P3)/I2</f>
        <v>5.7203760420412662E-2</v>
      </c>
      <c r="Q6" s="1">
        <f>(H6/10000)/(H22/10000)</f>
        <v>0.4408048281190674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3">
      <c r="A7" s="1"/>
      <c r="B7" s="1" t="s">
        <v>4</v>
      </c>
      <c r="C7" s="1">
        <v>34755</v>
      </c>
      <c r="D7" s="1">
        <v>1889</v>
      </c>
      <c r="E7" s="1">
        <f>(F7/H2)*(10000)*(100)</f>
        <v>0.99410166346345019</v>
      </c>
      <c r="F7" s="1">
        <v>6</v>
      </c>
      <c r="G7" s="8" t="s">
        <v>9</v>
      </c>
      <c r="H7">
        <v>23278</v>
      </c>
      <c r="I7" s="1">
        <v>2054</v>
      </c>
      <c r="J7" s="1">
        <f>(H7/H2)*LN(H7/H2)</f>
        <v>-2.1435698951936286E-2</v>
      </c>
      <c r="K7" s="7"/>
      <c r="L7" s="7"/>
      <c r="M7" s="1">
        <f t="shared" ref="M7:M16" si="1">I7/(H7/10000)</f>
        <v>882.37821118652812</v>
      </c>
      <c r="N7" s="1">
        <f t="shared" si="0"/>
        <v>379.77176704511243</v>
      </c>
      <c r="O7" s="8" t="s">
        <v>9</v>
      </c>
      <c r="P7" s="1">
        <f>(((H23/10000)-(H7/10000))/P3)/I2</f>
        <v>7.1562282370503327E-2</v>
      </c>
      <c r="Q7" s="1">
        <f>(H7/10000)/(H23/10000)</f>
        <v>8.117872711421098E-2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x14ac:dyDescent="0.3">
      <c r="A8" s="1"/>
      <c r="B8" s="1" t="s">
        <v>4</v>
      </c>
      <c r="C8" s="1">
        <v>12888</v>
      </c>
      <c r="D8" s="1">
        <v>554</v>
      </c>
      <c r="E8" s="1"/>
      <c r="F8" s="1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x14ac:dyDescent="0.3">
      <c r="A9" s="1"/>
      <c r="B9" s="1" t="s">
        <v>4</v>
      </c>
      <c r="C9" s="1">
        <v>33614</v>
      </c>
      <c r="D9" s="1">
        <v>945</v>
      </c>
      <c r="E9" s="1">
        <f>(F9/H2)*(10000)*(100)</f>
        <v>0.99410166346345019</v>
      </c>
      <c r="F9" s="1">
        <v>6</v>
      </c>
      <c r="G9" s="8" t="s">
        <v>12</v>
      </c>
      <c r="H9" s="1">
        <f>SUM(C33:C38)</f>
        <v>44834</v>
      </c>
      <c r="I9" s="1">
        <f>SUM(D33:D38)</f>
        <v>2973</v>
      </c>
      <c r="J9" s="1">
        <f>(H9/H2)*LN(H9/H2)</f>
        <v>-3.6416770593873299E-2</v>
      </c>
      <c r="K9" s="7"/>
      <c r="L9" s="7"/>
      <c r="M9" s="1">
        <f t="shared" si="1"/>
        <v>663.11281616630242</v>
      </c>
      <c r="N9" s="1">
        <f t="shared" si="0"/>
        <v>396.08302799622118</v>
      </c>
      <c r="O9" s="3" t="s">
        <v>40</v>
      </c>
      <c r="P9" s="1">
        <f>(((H24/10000)-(0))/P3)/I2</f>
        <v>3.027392661465469E-3</v>
      </c>
      <c r="Q9" s="1">
        <f>(0)/(H24/10000)</f>
        <v>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x14ac:dyDescent="0.3">
      <c r="A10" s="1"/>
      <c r="B10" s="1" t="s">
        <v>4</v>
      </c>
      <c r="C10" s="1">
        <v>4413</v>
      </c>
      <c r="D10" s="1">
        <v>489</v>
      </c>
      <c r="E10" s="1">
        <f>(F10/H2)*(10000)*(100)</f>
        <v>2.1538869375041418</v>
      </c>
      <c r="F10" s="1">
        <v>13</v>
      </c>
      <c r="G10" s="8" t="s">
        <v>10</v>
      </c>
      <c r="H10" s="1">
        <f>SUM(C39:C51)</f>
        <v>246951</v>
      </c>
      <c r="I10" s="1">
        <f>SUM(D39:D51)</f>
        <v>11930</v>
      </c>
      <c r="J10" s="1">
        <f>(H10/H2)*LN(H10/H2)</f>
        <v>-0.13077652850384575</v>
      </c>
      <c r="K10" s="7"/>
      <c r="L10" s="7"/>
      <c r="M10" s="1">
        <f t="shared" si="1"/>
        <v>483.09178743961354</v>
      </c>
      <c r="N10" s="1">
        <f t="shared" si="0"/>
        <v>677.22053278149212</v>
      </c>
      <c r="O10" s="3" t="s">
        <v>41</v>
      </c>
      <c r="P10" s="1">
        <f>(((H25/10000)-(0))/P3)/I2</f>
        <v>3.2680413155170042E-3</v>
      </c>
      <c r="Q10" s="1">
        <f>(0)/(H25/10000)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x14ac:dyDescent="0.3">
      <c r="A11" s="1"/>
      <c r="B11" s="1" t="s">
        <v>4</v>
      </c>
      <c r="C11" s="1">
        <v>17876</v>
      </c>
      <c r="D11" s="1">
        <v>637</v>
      </c>
      <c r="E11" s="1">
        <f>(F11/H2)*(10000)*(100)</f>
        <v>0.99410166346345019</v>
      </c>
      <c r="F11" s="1">
        <v>6</v>
      </c>
      <c r="G11" s="8" t="s">
        <v>5</v>
      </c>
      <c r="H11" s="1">
        <f>SUM(C52:C57)</f>
        <v>154869</v>
      </c>
      <c r="I11" s="1">
        <f>SUM(D52:D57)</f>
        <v>5877</v>
      </c>
      <c r="J11" s="1">
        <f>(H11/H2)*LN(H11/H2)</f>
        <v>-9.3986026879086873E-2</v>
      </c>
      <c r="K11" s="7"/>
      <c r="L11" s="7"/>
      <c r="M11" s="1">
        <f t="shared" si="1"/>
        <v>379.4820138310443</v>
      </c>
      <c r="N11" s="1">
        <f t="shared" si="0"/>
        <v>421.27773972833995</v>
      </c>
      <c r="O11" s="8" t="s">
        <v>12</v>
      </c>
      <c r="P11" s="1">
        <f>(((H26/10000)-(H9/10000))/P3)/I2</f>
        <v>-3.4429597502903522E-3</v>
      </c>
      <c r="Q11" s="1">
        <f t="shared" ref="Q11:Q16" si="2">(H9/10000)/(H26/10000)</f>
        <v>1.3941787424591079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x14ac:dyDescent="0.3">
      <c r="A12" s="1"/>
      <c r="B12" s="1" t="s">
        <v>13</v>
      </c>
      <c r="C12" s="1">
        <v>8674</v>
      </c>
      <c r="D12" s="1">
        <v>395</v>
      </c>
      <c r="E12" s="1">
        <f>(F12/H2)*(10000)*(100)</f>
        <v>0.16568361057724171</v>
      </c>
      <c r="F12" s="1">
        <v>1</v>
      </c>
      <c r="G12" s="8" t="s">
        <v>14</v>
      </c>
      <c r="H12" s="1">
        <f>SUM(C58)</f>
        <v>31356</v>
      </c>
      <c r="I12" s="1">
        <f>SUM(D58)</f>
        <v>1177</v>
      </c>
      <c r="J12" s="1">
        <f>(H12/H2)*LN(H12/H2)</f>
        <v>-2.7326751466380653E-2</v>
      </c>
      <c r="K12" s="7"/>
      <c r="L12" s="7"/>
      <c r="M12" s="1">
        <f t="shared" si="1"/>
        <v>375.36675596377086</v>
      </c>
      <c r="N12" s="1">
        <f t="shared" si="0"/>
        <v>187.50428755507423</v>
      </c>
      <c r="O12" s="8" t="s">
        <v>10</v>
      </c>
      <c r="P12" s="1">
        <f>(((H27/10000)-(H10/10000))/P3)/I2</f>
        <v>-9.7916297726386792E-4</v>
      </c>
      <c r="Q12" s="1">
        <f>(H10/10000)/(H27/10000)</f>
        <v>1.0148142973379468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x14ac:dyDescent="0.3">
      <c r="A13" s="1"/>
      <c r="B13" s="1" t="s">
        <v>13</v>
      </c>
      <c r="C13" s="1">
        <v>1999</v>
      </c>
      <c r="D13" s="1">
        <v>244</v>
      </c>
      <c r="E13" s="1">
        <f>(F13/H2)*(10000)*(100)</f>
        <v>5.633242759626218</v>
      </c>
      <c r="F13" s="1">
        <v>34</v>
      </c>
      <c r="G13" s="8" t="s">
        <v>8</v>
      </c>
      <c r="H13" s="1">
        <f>SUM(C59:C92)</f>
        <v>1470590</v>
      </c>
      <c r="I13" s="1">
        <f>SUM(D59:D92)</f>
        <v>36883</v>
      </c>
      <c r="J13" s="1">
        <f>(H13/H2)*LN(H13/H2)</f>
        <v>-0.34404038081403315</v>
      </c>
      <c r="K13" s="7"/>
      <c r="L13" s="7"/>
      <c r="M13" s="1">
        <f t="shared" si="1"/>
        <v>250.80409903508115</v>
      </c>
      <c r="N13" s="1">
        <f t="shared" si="0"/>
        <v>857.97671667752741</v>
      </c>
      <c r="O13" s="8" t="s">
        <v>5</v>
      </c>
      <c r="P13" s="1">
        <f>(((H28/10000)-(H11/10000))/P3)/I2</f>
        <v>-2.7966850240485692E-2</v>
      </c>
      <c r="Q13" s="1">
        <f>(H11/10000)/(H28/10000)</f>
        <v>2.9838159643951219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x14ac:dyDescent="0.3">
      <c r="A14" s="1"/>
      <c r="B14" s="1" t="s">
        <v>13</v>
      </c>
      <c r="C14" s="1">
        <v>2909</v>
      </c>
      <c r="D14" s="1">
        <v>238</v>
      </c>
      <c r="E14" s="1">
        <f>(F14/H2)*(10000)*(100)</f>
        <v>0.16568361057724171</v>
      </c>
      <c r="F14" s="1">
        <v>1</v>
      </c>
      <c r="G14" s="8" t="s">
        <v>6</v>
      </c>
      <c r="H14" s="1">
        <f>SUM(C93)</f>
        <v>3152</v>
      </c>
      <c r="I14" s="1">
        <f>SUM(D93)</f>
        <v>237</v>
      </c>
      <c r="J14" s="1">
        <f>(H14/H2)*LN(H14/H2)</f>
        <v>-3.9467333692062853E-3</v>
      </c>
      <c r="K14" s="7"/>
      <c r="L14" s="7"/>
      <c r="M14" s="1">
        <f t="shared" si="1"/>
        <v>751.90355329949239</v>
      </c>
      <c r="N14" s="1">
        <f t="shared" si="0"/>
        <v>119.08314875524157</v>
      </c>
      <c r="O14" s="8" t="s">
        <v>14</v>
      </c>
      <c r="P14" s="1">
        <f>(((H29/10000)-(H12/10000))/P3)/I2</f>
        <v>2.3015626408989721E-2</v>
      </c>
      <c r="Q14" s="1">
        <f>(H12/10000)/(H29/10000)</f>
        <v>0.2700938041053294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x14ac:dyDescent="0.3">
      <c r="A15" s="1"/>
      <c r="B15" s="1" t="s">
        <v>13</v>
      </c>
      <c r="C15" s="1">
        <v>9891</v>
      </c>
      <c r="D15" s="1">
        <v>846</v>
      </c>
      <c r="E15" s="1">
        <f>(F15/H2)*(10000)*(100)</f>
        <v>4.142090264431042</v>
      </c>
      <c r="F15" s="1">
        <v>25</v>
      </c>
      <c r="G15" s="8" t="s">
        <v>15</v>
      </c>
      <c r="H15" s="1">
        <f>SUM(C94:C118)</f>
        <v>3467256</v>
      </c>
      <c r="I15" s="1">
        <f>SUM(D94:D118)</f>
        <v>93737</v>
      </c>
      <c r="J15" s="1">
        <f>(H15/H2)*LN(H15/H2)</f>
        <v>-0.31843409084537533</v>
      </c>
      <c r="K15" s="7"/>
      <c r="L15" s="7"/>
      <c r="M15" s="1">
        <f t="shared" si="1"/>
        <v>270.34923293809283</v>
      </c>
      <c r="N15" s="1">
        <f t="shared" si="0"/>
        <v>1420.0811538441724</v>
      </c>
      <c r="O15" s="8" t="s">
        <v>8</v>
      </c>
      <c r="P15" s="1">
        <f>(((H30/10000)-(H13/10000))/P3)/I2</f>
        <v>-7.0847126720257628E-2</v>
      </c>
      <c r="Q15" s="1">
        <f t="shared" si="2"/>
        <v>1.2156137915984364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x14ac:dyDescent="0.3">
      <c r="A16" s="1"/>
      <c r="B16" s="1" t="s">
        <v>13</v>
      </c>
      <c r="C16" s="1">
        <v>641</v>
      </c>
      <c r="D16" s="1">
        <v>126</v>
      </c>
      <c r="E16" s="1">
        <f>(F16/H2)*(10000)*(100)</f>
        <v>1.9882033269269004</v>
      </c>
      <c r="F16" s="1">
        <v>12</v>
      </c>
      <c r="G16" s="8" t="s">
        <v>7</v>
      </c>
      <c r="H16" s="1">
        <f>SUM(C119:C130)</f>
        <v>228530</v>
      </c>
      <c r="I16" s="1">
        <f>SUM(D119:D130)</f>
        <v>8479</v>
      </c>
      <c r="J16" s="1">
        <f>(H16/H2)*LN(H16/H2)</f>
        <v>-0.12395670209484003</v>
      </c>
      <c r="K16" s="7"/>
      <c r="L16" s="7"/>
      <c r="M16" s="1">
        <f t="shared" si="1"/>
        <v>371.02349800901413</v>
      </c>
      <c r="N16" s="1">
        <f t="shared" si="0"/>
        <v>500.34330556568653</v>
      </c>
      <c r="O16" s="8" t="s">
        <v>6</v>
      </c>
      <c r="P16" s="1">
        <f>(((H31/10000)-(H14/10000))/P3)/I2</f>
        <v>7.6219893115058316E-3</v>
      </c>
      <c r="Q16" s="1">
        <f t="shared" si="2"/>
        <v>0.10098032933939899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x14ac:dyDescent="0.3">
      <c r="A17" s="1"/>
      <c r="B17" s="1" t="s">
        <v>13</v>
      </c>
      <c r="C17" s="1">
        <v>1002</v>
      </c>
      <c r="D17" s="1">
        <v>180</v>
      </c>
      <c r="F17" s="10">
        <f>SUM(F5:F16)</f>
        <v>129</v>
      </c>
      <c r="G17" s="2" t="s">
        <v>16</v>
      </c>
      <c r="H17" s="2">
        <f>SUM(C2:C130)</f>
        <v>6037010</v>
      </c>
      <c r="I17" s="2">
        <f>SUM(D2:D130)</f>
        <v>178904</v>
      </c>
      <c r="J17" s="5">
        <f>SUM(J5:J16)</f>
        <v>-1.3121303696503768</v>
      </c>
      <c r="K17" s="6">
        <f>LN(12)+J17</f>
        <v>1.1727762801376236</v>
      </c>
      <c r="L17" s="6">
        <f>EXP(-1*J17)</f>
        <v>3.7140776483692535</v>
      </c>
      <c r="M17" s="1">
        <f>SUM(M5:M16)</f>
        <v>5287.9833619543879</v>
      </c>
      <c r="N17" s="1">
        <f>SUM(N5:N16)</f>
        <v>5990.3331200690409</v>
      </c>
      <c r="O17" s="8" t="s">
        <v>15</v>
      </c>
      <c r="P17" s="1">
        <f>(((H32/10000)-(H15/10000))/P3)/I2</f>
        <v>-0.21443886492059674</v>
      </c>
      <c r="Q17" s="1">
        <f t="shared" ref="Q17" si="3">(H15/10000)/(H32/10000)</f>
        <v>1.2948378733960899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x14ac:dyDescent="0.3">
      <c r="A18" s="1"/>
      <c r="B18" s="1" t="s">
        <v>13</v>
      </c>
      <c r="C18" s="1">
        <v>2262</v>
      </c>
      <c r="D18" s="1">
        <v>308</v>
      </c>
      <c r="G18" s="1"/>
      <c r="H18" s="1"/>
      <c r="I18" s="1"/>
      <c r="J18" s="1"/>
      <c r="K18" s="1"/>
      <c r="L18" s="1"/>
      <c r="M18" s="1">
        <f>I17/J2</f>
        <v>296.4146066671085</v>
      </c>
      <c r="N18" s="1">
        <f>I17/(2*SQRT(PI()*(J2)))</f>
        <v>2054.257559629023</v>
      </c>
      <c r="O18" s="8" t="s">
        <v>7</v>
      </c>
      <c r="P18" s="1">
        <f>(((H33/10000)-(H16/10000))/P3)/I2</f>
        <v>9.1244137244697862E-2</v>
      </c>
      <c r="Q18" s="1">
        <f>(H16/10000)/(H33/10000)</f>
        <v>0.40486124028947768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x14ac:dyDescent="0.3">
      <c r="A19" s="1"/>
      <c r="B19" s="1" t="s">
        <v>13</v>
      </c>
      <c r="C19" s="1">
        <v>2776</v>
      </c>
      <c r="D19" s="1">
        <v>249</v>
      </c>
      <c r="G19" s="1"/>
      <c r="H19" s="1"/>
      <c r="I19" s="1"/>
      <c r="J19" s="1"/>
      <c r="K19" s="1"/>
      <c r="L19" s="1"/>
      <c r="M19" s="1"/>
      <c r="N19" s="1"/>
      <c r="O19" s="3" t="s">
        <v>43</v>
      </c>
      <c r="P19" s="1">
        <f>(((H34/10000)-(0))/P3)/I2</f>
        <v>1.5505541437742619E-2</v>
      </c>
      <c r="Q19" s="1">
        <f t="shared" ref="Q19:Q20" si="4">(0)/(H34/10000)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x14ac:dyDescent="0.3">
      <c r="A20" s="1"/>
      <c r="B20" s="1" t="s">
        <v>13</v>
      </c>
      <c r="C20" s="1">
        <v>1047</v>
      </c>
      <c r="D20" s="1">
        <v>151</v>
      </c>
      <c r="E20" s="10" t="s">
        <v>45</v>
      </c>
      <c r="F20" s="10" t="s">
        <v>44</v>
      </c>
      <c r="G20" s="2" t="s">
        <v>31</v>
      </c>
      <c r="H20" s="2" t="s">
        <v>32</v>
      </c>
      <c r="I20" s="2" t="s">
        <v>18</v>
      </c>
      <c r="J20" s="5" t="s">
        <v>24</v>
      </c>
      <c r="K20" s="3" t="s">
        <v>22</v>
      </c>
      <c r="L20" s="3" t="s">
        <v>21</v>
      </c>
      <c r="M20" s="3" t="s">
        <v>20</v>
      </c>
      <c r="N20" s="3" t="s">
        <v>19</v>
      </c>
      <c r="O20" s="3" t="s">
        <v>42</v>
      </c>
      <c r="P20" s="1">
        <f>(((H35/10000)-(0))/P3)/I2</f>
        <v>5.7183117872209588E-2</v>
      </c>
      <c r="Q20" s="1">
        <f t="shared" si="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x14ac:dyDescent="0.3">
      <c r="A21" s="1"/>
      <c r="B21" s="1" t="s">
        <v>13</v>
      </c>
      <c r="C21" s="1">
        <v>7674</v>
      </c>
      <c r="D21" s="1">
        <v>528</v>
      </c>
      <c r="E21" s="1">
        <f>(F21/H2)*(10000)*(100)</f>
        <v>1.3254688846179337</v>
      </c>
      <c r="F21" s="1">
        <v>8</v>
      </c>
      <c r="G21" s="8" t="s">
        <v>4</v>
      </c>
      <c r="H21" s="1">
        <f>SUM(C134:C141)</f>
        <v>154743</v>
      </c>
      <c r="I21" s="1">
        <f>SUM(D134:D141)</f>
        <v>5588</v>
      </c>
      <c r="J21" s="1">
        <f>(H21/H2)*LN(H21/H2)</f>
        <v>-9.393042834872127E-2</v>
      </c>
      <c r="K21" s="7"/>
      <c r="L21" s="7"/>
      <c r="M21" s="1">
        <f>I21/(H21/10000)</f>
        <v>361.11488080236262</v>
      </c>
      <c r="N21" s="1">
        <f>I21/(2*SQRT(PI()*(H21/10000)))</f>
        <v>400.72455869417342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x14ac:dyDescent="0.3">
      <c r="A22" s="1"/>
      <c r="B22" s="1" t="s">
        <v>13</v>
      </c>
      <c r="C22" s="1">
        <v>3889</v>
      </c>
      <c r="D22" s="1">
        <v>453</v>
      </c>
      <c r="E22" s="1">
        <f>(F22/H2)*(10000)*(100)</f>
        <v>6.4616608125124264</v>
      </c>
      <c r="F22" s="1">
        <v>39</v>
      </c>
      <c r="G22" s="8" t="s">
        <v>13</v>
      </c>
      <c r="H22" s="1">
        <f>SUM(C142:C180)</f>
        <v>376627</v>
      </c>
      <c r="I22" s="1">
        <f>SUM(D142:D180)</f>
        <v>22930</v>
      </c>
      <c r="J22" s="1">
        <f>(H22/H2)*LN(H22/H2)</f>
        <v>-0.17311109060364518</v>
      </c>
      <c r="K22" s="7"/>
      <c r="L22" s="7"/>
      <c r="M22" s="1">
        <f t="shared" ref="M22:M35" si="5">I22/(H22/10000)</f>
        <v>608.82517716467487</v>
      </c>
      <c r="N22" s="1">
        <f t="shared" ref="N22:N35" si="6">I22/(2*SQRT(PI()*(H22/10000)))</f>
        <v>1054.0067623632901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x14ac:dyDescent="0.3">
      <c r="A23" s="1"/>
      <c r="B23" s="1" t="s">
        <v>13</v>
      </c>
      <c r="C23" s="1">
        <v>8287</v>
      </c>
      <c r="D23" s="1">
        <v>451</v>
      </c>
      <c r="E23" s="1">
        <f>(F23/H2)*(10000)*(100)</f>
        <v>1.656836105772417</v>
      </c>
      <c r="F23" s="1">
        <v>10</v>
      </c>
      <c r="G23" s="8" t="s">
        <v>9</v>
      </c>
      <c r="H23" s="1">
        <f>SUM(C181:C190)</f>
        <v>286750</v>
      </c>
      <c r="I23" s="1">
        <f>SUM(D181:D190)</f>
        <v>13760</v>
      </c>
      <c r="J23" s="1">
        <f>(H23/H2)*LN(H23/H2)</f>
        <v>-0.14475372382806304</v>
      </c>
      <c r="K23" s="7"/>
      <c r="L23" s="7"/>
      <c r="M23" s="1">
        <f t="shared" si="5"/>
        <v>479.86050566695729</v>
      </c>
      <c r="N23" s="1">
        <f t="shared" si="6"/>
        <v>724.8727748534443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x14ac:dyDescent="0.3">
      <c r="A24" s="1"/>
      <c r="B24" s="1" t="s">
        <v>13</v>
      </c>
      <c r="C24" s="1">
        <v>1419</v>
      </c>
      <c r="D24" s="1">
        <v>286</v>
      </c>
      <c r="E24" s="1">
        <f>(F24/H2)*(10000)*(100)</f>
        <v>0.33136722115448342</v>
      </c>
      <c r="F24" s="1">
        <v>2</v>
      </c>
      <c r="G24" s="3" t="s">
        <v>27</v>
      </c>
      <c r="H24" s="1">
        <f>SUM(C191:C192)</f>
        <v>11146</v>
      </c>
      <c r="I24" s="1">
        <f>SUM(D191:D192)</f>
        <v>1023</v>
      </c>
      <c r="J24" s="1">
        <f>(H24/H2)*LN(H24/H2)</f>
        <v>-1.1623835829726873E-2</v>
      </c>
      <c r="K24" s="7"/>
      <c r="L24" s="7"/>
      <c r="M24" s="1">
        <f t="shared" si="5"/>
        <v>917.81805131885881</v>
      </c>
      <c r="N24" s="1">
        <f t="shared" si="6"/>
        <v>273.34503028230978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x14ac:dyDescent="0.3">
      <c r="A25" s="1"/>
      <c r="B25" s="1" t="s">
        <v>13</v>
      </c>
      <c r="C25" s="1">
        <v>11064</v>
      </c>
      <c r="D25" s="1">
        <v>592</v>
      </c>
      <c r="E25" s="1">
        <f>(F25/H2)*(10000)*(100)</f>
        <v>1.1597852740406918</v>
      </c>
      <c r="F25" s="1">
        <v>7</v>
      </c>
      <c r="G25" s="3" t="s">
        <v>28</v>
      </c>
      <c r="H25" s="1">
        <f>SUM(C193:C199)</f>
        <v>12032</v>
      </c>
      <c r="I25" s="1">
        <f>SUM(D193:D199)</f>
        <v>1375</v>
      </c>
      <c r="J25" s="1">
        <f>(H25/H2)*LN(H25/H2)</f>
        <v>-1.239533781599012E-2</v>
      </c>
      <c r="K25" s="7"/>
      <c r="L25" s="7"/>
      <c r="M25" s="1">
        <f t="shared" si="5"/>
        <v>1142.7859042553191</v>
      </c>
      <c r="N25" s="1">
        <f t="shared" si="6"/>
        <v>353.61351440677169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6" x14ac:dyDescent="0.3">
      <c r="A26" s="1"/>
      <c r="B26" s="1" t="s">
        <v>13</v>
      </c>
      <c r="C26" s="1">
        <v>102485</v>
      </c>
      <c r="D26" s="1">
        <v>3058</v>
      </c>
      <c r="E26" s="1">
        <f>(F26/H2)*(10000)*(100)</f>
        <v>2.3195705480813835</v>
      </c>
      <c r="F26" s="1">
        <v>14</v>
      </c>
      <c r="G26" s="8" t="s">
        <v>12</v>
      </c>
      <c r="H26" s="1">
        <f>SUM(C200:C213)</f>
        <v>32158</v>
      </c>
      <c r="I26" s="1">
        <f>SUM(D200:D213)</f>
        <v>3646</v>
      </c>
      <c r="J26" s="1">
        <f>(H26/H2)*LN(H26/H2)</f>
        <v>-2.7891131121812743E-2</v>
      </c>
      <c r="K26" s="7"/>
      <c r="L26" s="7"/>
      <c r="M26" s="1">
        <f t="shared" si="5"/>
        <v>1133.7769761801105</v>
      </c>
      <c r="N26" s="1">
        <f t="shared" si="6"/>
        <v>573.54462865059554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6" x14ac:dyDescent="0.3">
      <c r="A27" s="1"/>
      <c r="B27" s="1" t="s">
        <v>9</v>
      </c>
      <c r="C27" s="1">
        <v>2252</v>
      </c>
      <c r="D27" s="1">
        <v>291</v>
      </c>
      <c r="E27" s="1">
        <f>(F27/H2)*(10000)*(100)</f>
        <v>3.9764066538538008</v>
      </c>
      <c r="F27" s="1">
        <v>24</v>
      </c>
      <c r="G27" s="8" t="s">
        <v>10</v>
      </c>
      <c r="H27" s="1">
        <f>SUM(C214:C237)</f>
        <v>243346</v>
      </c>
      <c r="I27" s="1">
        <f>SUM(D214:D237)</f>
        <v>17103</v>
      </c>
      <c r="J27" s="1">
        <f>(H27/H2)*LN(H27/H2)</f>
        <v>-0.12946035623396016</v>
      </c>
      <c r="K27" s="7"/>
      <c r="L27" s="7"/>
      <c r="M27" s="1">
        <f t="shared" si="5"/>
        <v>702.82642821332593</v>
      </c>
      <c r="N27" s="1">
        <f t="shared" si="6"/>
        <v>978.03693899495886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6" x14ac:dyDescent="0.3">
      <c r="A28" s="1"/>
      <c r="B28" s="1" t="s">
        <v>9</v>
      </c>
      <c r="C28" s="1">
        <v>2646</v>
      </c>
      <c r="D28" s="1">
        <v>258</v>
      </c>
      <c r="E28" s="1">
        <f>(F28/H2)*(10000)*(100)</f>
        <v>0.82841805288620851</v>
      </c>
      <c r="F28" s="1">
        <v>5</v>
      </c>
      <c r="G28" s="8" t="s">
        <v>5</v>
      </c>
      <c r="H28" s="1">
        <f>SUM(C238:C242)</f>
        <v>51903</v>
      </c>
      <c r="I28" s="1">
        <f>SUM(D238:D242)</f>
        <v>2523</v>
      </c>
      <c r="J28" s="1">
        <f>(H28/H2)*LN(H28/H2)</f>
        <v>-4.0899573946756425E-2</v>
      </c>
      <c r="K28" s="7"/>
      <c r="L28" s="7"/>
      <c r="M28" s="1">
        <f t="shared" si="5"/>
        <v>486.09906941795276</v>
      </c>
      <c r="N28" s="1">
        <f t="shared" si="6"/>
        <v>312.40364188769422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6" x14ac:dyDescent="0.3">
      <c r="A29" s="1"/>
      <c r="B29" s="1" t="s">
        <v>9</v>
      </c>
      <c r="C29" s="1">
        <v>8392</v>
      </c>
      <c r="D29" s="1">
        <v>662</v>
      </c>
      <c r="E29" s="1">
        <f>(F29/H2)*(10000)*(100)</f>
        <v>2.4852541586586252</v>
      </c>
      <c r="F29" s="1">
        <v>15</v>
      </c>
      <c r="G29" s="8" t="s">
        <v>14</v>
      </c>
      <c r="H29" s="1">
        <f>SUM(C243:C257)</f>
        <v>116093</v>
      </c>
      <c r="I29" s="1">
        <f>SUM(D243:D257)</f>
        <v>8705</v>
      </c>
      <c r="J29" s="1">
        <f>(H29/H2)*LN(H29/H2)</f>
        <v>-7.5997078228656686E-2</v>
      </c>
      <c r="K29" s="7"/>
      <c r="L29" s="7"/>
      <c r="M29" s="1">
        <f t="shared" si="5"/>
        <v>749.8298777704083</v>
      </c>
      <c r="N29" s="1">
        <f t="shared" si="6"/>
        <v>720.71046194933569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6" x14ac:dyDescent="0.3">
      <c r="A30" s="1"/>
      <c r="B30" s="1" t="s">
        <v>11</v>
      </c>
      <c r="C30" s="1">
        <v>1167</v>
      </c>
      <c r="D30" s="1">
        <v>165</v>
      </c>
      <c r="E30" s="1">
        <f>(F30/H2)*(10000)*(100)</f>
        <v>7.1243952548213931</v>
      </c>
      <c r="F30" s="1">
        <v>43</v>
      </c>
      <c r="G30" s="8" t="s">
        <v>8</v>
      </c>
      <c r="H30" s="1">
        <f>SUM(C258:C300)</f>
        <v>1209751</v>
      </c>
      <c r="I30" s="1">
        <f>SUM(D258:D300)</f>
        <v>36212</v>
      </c>
      <c r="J30" s="1">
        <f>(H30/H2)*LN(H30/H2)</f>
        <v>-0.32215277004180709</v>
      </c>
      <c r="K30" s="7"/>
      <c r="L30" s="7"/>
      <c r="M30" s="1">
        <f t="shared" si="5"/>
        <v>299.33432582407454</v>
      </c>
      <c r="N30" s="1">
        <f t="shared" si="6"/>
        <v>928.75162107014171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6" x14ac:dyDescent="0.3">
      <c r="A31" s="1"/>
      <c r="B31" s="1" t="s">
        <v>11</v>
      </c>
      <c r="C31" s="1">
        <v>1608</v>
      </c>
      <c r="D31" s="1">
        <v>195</v>
      </c>
      <c r="E31" s="1">
        <f>(F31/H2)*(10000)*(100)</f>
        <v>0.4970508317317251</v>
      </c>
      <c r="F31" s="1">
        <v>3</v>
      </c>
      <c r="G31" s="8" t="s">
        <v>6</v>
      </c>
      <c r="H31" s="1">
        <f>SUM(C301:C303)</f>
        <v>31214</v>
      </c>
      <c r="I31" s="1">
        <f>SUM(D301:D303)</f>
        <v>1742</v>
      </c>
      <c r="J31" s="1">
        <f>(H31/H2)*LN(H31/H2)</f>
        <v>-2.7226472197148299E-2</v>
      </c>
      <c r="K31" s="7"/>
      <c r="L31" s="7"/>
      <c r="M31" s="1">
        <f t="shared" si="5"/>
        <v>558.08291151406422</v>
      </c>
      <c r="N31" s="1">
        <f t="shared" si="6"/>
        <v>278.14323765582964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6" x14ac:dyDescent="0.3">
      <c r="A32" s="1"/>
      <c r="B32" s="1" t="s">
        <v>11</v>
      </c>
      <c r="C32" s="1">
        <v>7213</v>
      </c>
      <c r="D32" s="1">
        <v>483</v>
      </c>
      <c r="E32" s="1">
        <f>(F32/H2)*(10000)*(100)</f>
        <v>14.083106899065545</v>
      </c>
      <c r="F32" s="1">
        <v>85</v>
      </c>
      <c r="G32" s="8" t="s">
        <v>15</v>
      </c>
      <c r="H32" s="1">
        <f>SUM(C304:C388)</f>
        <v>2677753</v>
      </c>
      <c r="I32" s="1">
        <f>SUM(D304:D388)</f>
        <v>96321</v>
      </c>
      <c r="J32" s="1">
        <f>(H32/H2)*LN(H32/H2)</f>
        <v>-0.36056109170992456</v>
      </c>
      <c r="K32" s="7"/>
      <c r="L32" s="7"/>
      <c r="M32" s="1">
        <f t="shared" si="5"/>
        <v>359.70830767438218</v>
      </c>
      <c r="N32" s="1">
        <f t="shared" si="6"/>
        <v>1660.4690821934482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3">
      <c r="A33" s="1"/>
      <c r="B33" s="1" t="s">
        <v>12</v>
      </c>
      <c r="C33" s="1">
        <v>4751</v>
      </c>
      <c r="D33" s="1">
        <v>366</v>
      </c>
      <c r="E33" s="1">
        <f>(F33/H2)*(10000)*(100)</f>
        <v>2.1538869375041418</v>
      </c>
      <c r="F33" s="1">
        <v>13</v>
      </c>
      <c r="G33" s="8" t="s">
        <v>7</v>
      </c>
      <c r="H33" s="1">
        <f>SUM(C389:C401)</f>
        <v>564465</v>
      </c>
      <c r="I33" s="1">
        <f>SUM(D389:D401)</f>
        <v>18229</v>
      </c>
      <c r="J33" s="1">
        <f>(H33/H2)*LN(H33/H2)</f>
        <v>-0.22160667786628843</v>
      </c>
      <c r="K33" s="7"/>
      <c r="L33" s="7"/>
      <c r="M33" s="1">
        <f t="shared" si="5"/>
        <v>322.9429636912829</v>
      </c>
      <c r="N33" s="1">
        <f t="shared" si="6"/>
        <v>684.44633721378625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3">
      <c r="A34" s="1"/>
      <c r="B34" s="1" t="s">
        <v>12</v>
      </c>
      <c r="C34" s="1">
        <v>4149</v>
      </c>
      <c r="D34" s="1">
        <v>539</v>
      </c>
      <c r="E34" s="1">
        <f>(F34/H2)*(10000)*(100)</f>
        <v>1.8225197163496587</v>
      </c>
      <c r="F34" s="1">
        <v>11</v>
      </c>
      <c r="G34" s="3" t="s">
        <v>29</v>
      </c>
      <c r="H34" s="1">
        <f>SUM(C402:C412)</f>
        <v>57087</v>
      </c>
      <c r="I34" s="1">
        <f>SUM(D402:D412)</f>
        <v>3774</v>
      </c>
      <c r="J34" s="1">
        <f>(H34/H2)*LN(H34/H2)</f>
        <v>-4.4084130764518711E-2</v>
      </c>
      <c r="K34" s="7"/>
      <c r="L34" s="7"/>
      <c r="M34" s="1">
        <f t="shared" si="5"/>
        <v>661.09622155657155</v>
      </c>
      <c r="N34" s="1">
        <f t="shared" si="6"/>
        <v>445.58273348328328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3">
      <c r="A35" s="1"/>
      <c r="B35" s="1" t="s">
        <v>12</v>
      </c>
      <c r="C35" s="1">
        <v>1586</v>
      </c>
      <c r="D35" s="1">
        <v>218</v>
      </c>
      <c r="E35" s="1">
        <f>(F35/H2)*(10000)*(100)</f>
        <v>6.9587116442441515</v>
      </c>
      <c r="F35" s="1">
        <v>42</v>
      </c>
      <c r="G35" s="3" t="s">
        <v>26</v>
      </c>
      <c r="H35" s="1">
        <f>SUM(C413:C454)</f>
        <v>210532</v>
      </c>
      <c r="I35" s="1">
        <f>SUM(D413:D454)</f>
        <v>15751</v>
      </c>
      <c r="J35" s="1">
        <f>(H35/H2)*LN(H35/H2)</f>
        <v>-0.11705576716661423</v>
      </c>
      <c r="K35" s="7"/>
      <c r="L35" s="7"/>
      <c r="M35" s="1">
        <f t="shared" si="5"/>
        <v>748.15229988790304</v>
      </c>
      <c r="N35" s="1">
        <f t="shared" si="6"/>
        <v>968.37627639317134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3">
      <c r="A36" s="1"/>
      <c r="B36" s="1" t="s">
        <v>12</v>
      </c>
      <c r="C36" s="1">
        <v>12484</v>
      </c>
      <c r="D36" s="1">
        <v>558</v>
      </c>
      <c r="F36" s="10">
        <f>SUM(F21:F35)</f>
        <v>321</v>
      </c>
      <c r="G36" s="2" t="s">
        <v>16</v>
      </c>
      <c r="H36" s="2">
        <f>SUM(C134:C454)</f>
        <v>6035600</v>
      </c>
      <c r="I36" s="2">
        <f>SUM(D134:D454)</f>
        <v>248682</v>
      </c>
      <c r="J36" s="5">
        <f>SUM(J21:J35)</f>
        <v>-1.8027494657036338</v>
      </c>
      <c r="K36" s="6">
        <f>LN(15)+J36</f>
        <v>0.90530073539857625</v>
      </c>
      <c r="L36" s="6">
        <f>EXP(-1*J36)</f>
        <v>6.0663036499480789</v>
      </c>
      <c r="M36" s="1">
        <f>SUM(M21:M35)</f>
        <v>9532.253900938249</v>
      </c>
      <c r="N36" s="1">
        <f>SUM(N21:N35)</f>
        <v>10357.027600092235</v>
      </c>
      <c r="O36" s="1"/>
      <c r="P36" s="1"/>
      <c r="Q36" s="1"/>
    </row>
    <row r="37" spans="1:33" x14ac:dyDescent="0.3">
      <c r="A37" s="1"/>
      <c r="B37" s="1" t="s">
        <v>12</v>
      </c>
      <c r="C37" s="1">
        <v>15400</v>
      </c>
      <c r="D37" s="1">
        <v>943</v>
      </c>
      <c r="M37" s="1">
        <f>I36/J2</f>
        <v>412.02531645569621</v>
      </c>
      <c r="N37" s="1">
        <f>I36/(2*SQRT(PI()*(H36/10000)))</f>
        <v>2855.4804724526266</v>
      </c>
    </row>
    <row r="38" spans="1:33" x14ac:dyDescent="0.3">
      <c r="A38" s="1"/>
      <c r="B38" s="1" t="s">
        <v>12</v>
      </c>
      <c r="C38" s="1">
        <v>6464</v>
      </c>
      <c r="D38" s="1">
        <v>349</v>
      </c>
    </row>
    <row r="39" spans="1:33" x14ac:dyDescent="0.3">
      <c r="A39" s="1"/>
      <c r="B39" s="1" t="s">
        <v>10</v>
      </c>
      <c r="C39" s="1">
        <v>7947</v>
      </c>
      <c r="D39" s="1">
        <v>530</v>
      </c>
    </row>
    <row r="40" spans="1:33" x14ac:dyDescent="0.3">
      <c r="A40" s="1"/>
      <c r="B40" s="1" t="s">
        <v>10</v>
      </c>
      <c r="C40" s="1">
        <v>47511</v>
      </c>
      <c r="D40" s="1">
        <v>1978</v>
      </c>
    </row>
    <row r="41" spans="1:33" x14ac:dyDescent="0.3">
      <c r="A41" s="1"/>
      <c r="B41" s="1" t="s">
        <v>10</v>
      </c>
      <c r="C41" s="1">
        <v>1564</v>
      </c>
      <c r="D41" s="1">
        <v>160</v>
      </c>
      <c r="G41" s="1"/>
      <c r="H41" s="11">
        <v>1954</v>
      </c>
      <c r="I41" s="11">
        <v>2015</v>
      </c>
    </row>
    <row r="42" spans="1:33" x14ac:dyDescent="0.3">
      <c r="A42" s="1"/>
      <c r="B42" s="1" t="s">
        <v>10</v>
      </c>
      <c r="C42" s="1">
        <v>6371</v>
      </c>
      <c r="D42" s="1">
        <v>857</v>
      </c>
      <c r="G42" s="5" t="s">
        <v>49</v>
      </c>
      <c r="H42" s="1">
        <v>6035600</v>
      </c>
      <c r="I42" s="1">
        <v>6035600</v>
      </c>
    </row>
    <row r="43" spans="1:33" x14ac:dyDescent="0.3">
      <c r="A43" s="1"/>
      <c r="B43" s="1" t="s">
        <v>10</v>
      </c>
      <c r="C43" s="1">
        <v>2111</v>
      </c>
      <c r="D43" s="1">
        <v>226</v>
      </c>
      <c r="G43" s="5" t="s">
        <v>46</v>
      </c>
      <c r="H43" s="1">
        <v>129</v>
      </c>
      <c r="I43" s="1">
        <v>321</v>
      </c>
    </row>
    <row r="44" spans="1:33" x14ac:dyDescent="0.3">
      <c r="A44" s="1"/>
      <c r="B44" s="1" t="s">
        <v>10</v>
      </c>
      <c r="C44" s="1">
        <v>6342</v>
      </c>
      <c r="D44" s="1">
        <v>405</v>
      </c>
      <c r="G44" s="5" t="s">
        <v>47</v>
      </c>
      <c r="H44" s="1">
        <f>AVERAGE(C2:C130)</f>
        <v>46798.527131782947</v>
      </c>
      <c r="I44" s="1">
        <f>AVERAGE(C134:C454)</f>
        <v>18802.492211838005</v>
      </c>
    </row>
    <row r="45" spans="1:33" x14ac:dyDescent="0.3">
      <c r="A45" s="1"/>
      <c r="B45" s="1" t="s">
        <v>10</v>
      </c>
      <c r="C45" s="1">
        <v>37586</v>
      </c>
      <c r="D45" s="1">
        <v>827</v>
      </c>
      <c r="G45" s="5" t="s">
        <v>48</v>
      </c>
      <c r="H45" s="1">
        <f>AVERAGE(C33:C118)</f>
        <v>63011.720930232557</v>
      </c>
      <c r="I45" s="1">
        <f>AVERAGE(C191:C388,C402:C454)</f>
        <v>18537.908366533866</v>
      </c>
    </row>
    <row r="46" spans="1:33" x14ac:dyDescent="0.3">
      <c r="A46" s="1"/>
      <c r="B46" s="1" t="s">
        <v>10</v>
      </c>
      <c r="C46" s="1">
        <v>91953</v>
      </c>
      <c r="D46" s="1">
        <v>3851</v>
      </c>
    </row>
    <row r="47" spans="1:33" x14ac:dyDescent="0.3">
      <c r="A47" s="1"/>
      <c r="B47" s="1" t="s">
        <v>10</v>
      </c>
      <c r="C47" s="1">
        <v>10347</v>
      </c>
      <c r="D47" s="1">
        <v>484</v>
      </c>
    </row>
    <row r="48" spans="1:33" x14ac:dyDescent="0.3">
      <c r="A48" s="1"/>
      <c r="B48" s="1" t="s">
        <v>10</v>
      </c>
      <c r="C48" s="1">
        <v>4351</v>
      </c>
      <c r="D48" s="1">
        <v>441</v>
      </c>
    </row>
    <row r="49" spans="1:4" x14ac:dyDescent="0.3">
      <c r="A49" s="1"/>
      <c r="B49" s="1" t="s">
        <v>10</v>
      </c>
      <c r="C49" s="1">
        <v>3308</v>
      </c>
      <c r="D49" s="1">
        <v>284</v>
      </c>
    </row>
    <row r="50" spans="1:4" x14ac:dyDescent="0.3">
      <c r="A50" s="1"/>
      <c r="B50" s="1" t="s">
        <v>10</v>
      </c>
      <c r="C50" s="1">
        <v>6948</v>
      </c>
      <c r="D50" s="1">
        <v>806</v>
      </c>
    </row>
    <row r="51" spans="1:4" x14ac:dyDescent="0.3">
      <c r="A51" s="1"/>
      <c r="B51" s="1" t="s">
        <v>10</v>
      </c>
      <c r="C51" s="1">
        <v>20612</v>
      </c>
      <c r="D51" s="1">
        <v>1081</v>
      </c>
    </row>
    <row r="52" spans="1:4" x14ac:dyDescent="0.3">
      <c r="A52" s="1"/>
      <c r="B52" s="1" t="s">
        <v>5</v>
      </c>
      <c r="C52" s="1">
        <v>11806</v>
      </c>
      <c r="D52" s="1">
        <v>501</v>
      </c>
    </row>
    <row r="53" spans="1:4" x14ac:dyDescent="0.3">
      <c r="A53" s="1"/>
      <c r="B53" s="1" t="s">
        <v>5</v>
      </c>
      <c r="C53" s="1">
        <v>19103</v>
      </c>
      <c r="D53" s="1">
        <v>807</v>
      </c>
    </row>
    <row r="54" spans="1:4" x14ac:dyDescent="0.3">
      <c r="A54" s="1"/>
      <c r="B54" s="1" t="s">
        <v>5</v>
      </c>
      <c r="C54" s="1">
        <v>38180</v>
      </c>
      <c r="D54" s="1">
        <v>1520</v>
      </c>
    </row>
    <row r="55" spans="1:4" x14ac:dyDescent="0.3">
      <c r="A55" s="1"/>
      <c r="B55" s="1" t="s">
        <v>5</v>
      </c>
      <c r="C55" s="1">
        <v>6679</v>
      </c>
      <c r="D55" s="1">
        <v>472</v>
      </c>
    </row>
    <row r="56" spans="1:4" x14ac:dyDescent="0.3">
      <c r="A56" s="1"/>
      <c r="B56" s="1" t="s">
        <v>5</v>
      </c>
      <c r="C56" s="1">
        <v>67322</v>
      </c>
      <c r="D56" s="1">
        <v>2087</v>
      </c>
    </row>
    <row r="57" spans="1:4" x14ac:dyDescent="0.3">
      <c r="A57" s="1"/>
      <c r="B57" s="1" t="s">
        <v>5</v>
      </c>
      <c r="C57" s="1">
        <v>11779</v>
      </c>
      <c r="D57" s="1">
        <v>490</v>
      </c>
    </row>
    <row r="58" spans="1:4" x14ac:dyDescent="0.3">
      <c r="A58" s="1"/>
      <c r="B58" s="1" t="s">
        <v>14</v>
      </c>
      <c r="C58" s="1">
        <v>31356</v>
      </c>
      <c r="D58" s="1">
        <v>1177</v>
      </c>
    </row>
    <row r="59" spans="1:4" x14ac:dyDescent="0.3">
      <c r="A59" s="1"/>
      <c r="B59" s="1" t="s">
        <v>8</v>
      </c>
      <c r="C59" s="1">
        <v>15985</v>
      </c>
      <c r="D59" s="1">
        <v>630</v>
      </c>
    </row>
    <row r="60" spans="1:4" x14ac:dyDescent="0.3">
      <c r="A60" s="1"/>
      <c r="B60" s="1" t="s">
        <v>8</v>
      </c>
      <c r="C60" s="1">
        <v>1277</v>
      </c>
      <c r="D60" s="1">
        <v>141</v>
      </c>
    </row>
    <row r="61" spans="1:4" x14ac:dyDescent="0.3">
      <c r="A61" s="1"/>
      <c r="B61" s="1" t="s">
        <v>8</v>
      </c>
      <c r="C61" s="1">
        <v>17114</v>
      </c>
      <c r="D61" s="1">
        <v>1117</v>
      </c>
    </row>
    <row r="62" spans="1:4" x14ac:dyDescent="0.3">
      <c r="A62" s="1"/>
      <c r="B62" s="1" t="s">
        <v>8</v>
      </c>
      <c r="C62" s="1">
        <v>7897</v>
      </c>
      <c r="D62" s="1">
        <v>635</v>
      </c>
    </row>
    <row r="63" spans="1:4" x14ac:dyDescent="0.3">
      <c r="A63" s="1"/>
      <c r="B63" s="1" t="s">
        <v>8</v>
      </c>
      <c r="C63" s="1">
        <v>4636</v>
      </c>
      <c r="D63" s="1">
        <v>309</v>
      </c>
    </row>
    <row r="64" spans="1:4" x14ac:dyDescent="0.3">
      <c r="A64" s="1"/>
      <c r="B64" s="1" t="s">
        <v>8</v>
      </c>
      <c r="C64" s="1">
        <v>2194</v>
      </c>
      <c r="D64" s="1">
        <v>201</v>
      </c>
    </row>
    <row r="65" spans="1:4" x14ac:dyDescent="0.3">
      <c r="A65" s="1"/>
      <c r="B65" s="1" t="s">
        <v>8</v>
      </c>
      <c r="C65" s="1">
        <v>2811</v>
      </c>
      <c r="D65" s="1">
        <v>362</v>
      </c>
    </row>
    <row r="66" spans="1:4" x14ac:dyDescent="0.3">
      <c r="A66" s="1"/>
      <c r="B66" s="1" t="s">
        <v>8</v>
      </c>
      <c r="C66" s="1">
        <v>13715</v>
      </c>
      <c r="D66" s="1">
        <v>1070</v>
      </c>
    </row>
    <row r="67" spans="1:4" x14ac:dyDescent="0.3">
      <c r="A67" s="1"/>
      <c r="B67" s="1" t="s">
        <v>8</v>
      </c>
      <c r="C67" s="1">
        <v>5115</v>
      </c>
      <c r="D67" s="1">
        <v>383</v>
      </c>
    </row>
    <row r="68" spans="1:4" x14ac:dyDescent="0.3">
      <c r="A68" s="1"/>
      <c r="B68" s="1" t="s">
        <v>8</v>
      </c>
      <c r="C68" s="1">
        <v>12872</v>
      </c>
      <c r="D68" s="1">
        <v>568</v>
      </c>
    </row>
    <row r="69" spans="1:4" x14ac:dyDescent="0.3">
      <c r="A69" s="1"/>
      <c r="B69" s="1" t="s">
        <v>8</v>
      </c>
      <c r="C69" s="1">
        <v>4471</v>
      </c>
      <c r="D69" s="1">
        <v>288</v>
      </c>
    </row>
    <row r="70" spans="1:4" x14ac:dyDescent="0.3">
      <c r="A70" s="1"/>
      <c r="B70" s="1" t="s">
        <v>8</v>
      </c>
      <c r="C70" s="1">
        <v>3618</v>
      </c>
      <c r="D70" s="1">
        <v>349</v>
      </c>
    </row>
    <row r="71" spans="1:4" x14ac:dyDescent="0.3">
      <c r="A71" s="1"/>
      <c r="B71" s="1" t="s">
        <v>8</v>
      </c>
      <c r="C71" s="1">
        <v>17890</v>
      </c>
      <c r="D71" s="1">
        <v>733</v>
      </c>
    </row>
    <row r="72" spans="1:4" x14ac:dyDescent="0.3">
      <c r="A72" s="1"/>
      <c r="B72" s="1" t="s">
        <v>8</v>
      </c>
      <c r="C72" s="1">
        <v>5733</v>
      </c>
      <c r="D72" s="1">
        <v>324</v>
      </c>
    </row>
    <row r="73" spans="1:4" x14ac:dyDescent="0.3">
      <c r="A73" s="1"/>
      <c r="B73" s="1" t="s">
        <v>8</v>
      </c>
      <c r="C73" s="1">
        <v>77681</v>
      </c>
      <c r="D73" s="1">
        <v>2594</v>
      </c>
    </row>
    <row r="74" spans="1:4" x14ac:dyDescent="0.3">
      <c r="A74" s="1"/>
      <c r="B74" s="1" t="s">
        <v>8</v>
      </c>
      <c r="C74" s="1">
        <v>9639</v>
      </c>
      <c r="D74" s="1">
        <v>584</v>
      </c>
    </row>
    <row r="75" spans="1:4" x14ac:dyDescent="0.3">
      <c r="A75" s="1"/>
      <c r="B75" s="1" t="s">
        <v>8</v>
      </c>
      <c r="C75" s="1">
        <v>60188</v>
      </c>
      <c r="D75" s="1">
        <v>1143</v>
      </c>
    </row>
    <row r="76" spans="1:4" x14ac:dyDescent="0.3">
      <c r="A76" s="1"/>
      <c r="B76" s="1" t="s">
        <v>8</v>
      </c>
      <c r="C76" s="1">
        <v>21020</v>
      </c>
      <c r="D76" s="1">
        <v>821</v>
      </c>
    </row>
    <row r="77" spans="1:4" x14ac:dyDescent="0.3">
      <c r="A77" s="1"/>
      <c r="B77" s="1" t="s">
        <v>8</v>
      </c>
      <c r="C77" s="1">
        <v>10391</v>
      </c>
      <c r="D77" s="1">
        <v>442</v>
      </c>
    </row>
    <row r="78" spans="1:4" x14ac:dyDescent="0.3">
      <c r="A78" s="1"/>
      <c r="B78" s="1" t="s">
        <v>8</v>
      </c>
      <c r="C78" s="1">
        <v>31388</v>
      </c>
      <c r="D78" s="1">
        <v>850</v>
      </c>
    </row>
    <row r="79" spans="1:4" x14ac:dyDescent="0.3">
      <c r="A79" s="1"/>
      <c r="B79" s="1" t="s">
        <v>8</v>
      </c>
      <c r="C79" s="1">
        <v>19147</v>
      </c>
      <c r="D79" s="1">
        <v>705</v>
      </c>
    </row>
    <row r="80" spans="1:4" x14ac:dyDescent="0.3">
      <c r="A80" s="1"/>
      <c r="B80" s="1" t="s">
        <v>8</v>
      </c>
      <c r="C80" s="1">
        <v>103220</v>
      </c>
      <c r="D80" s="1">
        <v>1975</v>
      </c>
    </row>
    <row r="81" spans="1:4" x14ac:dyDescent="0.3">
      <c r="A81" s="1"/>
      <c r="B81" s="1" t="s">
        <v>8</v>
      </c>
      <c r="C81" s="1">
        <v>64213</v>
      </c>
      <c r="D81" s="1">
        <v>1679</v>
      </c>
    </row>
    <row r="82" spans="1:4" x14ac:dyDescent="0.3">
      <c r="A82" s="1"/>
      <c r="B82" s="1" t="s">
        <v>8</v>
      </c>
      <c r="C82" s="1">
        <v>23441</v>
      </c>
      <c r="D82" s="1">
        <v>912</v>
      </c>
    </row>
    <row r="83" spans="1:4" x14ac:dyDescent="0.3">
      <c r="A83" s="1"/>
      <c r="B83" s="1" t="s">
        <v>8</v>
      </c>
      <c r="C83" s="1">
        <v>421535</v>
      </c>
      <c r="D83" s="1">
        <v>5726</v>
      </c>
    </row>
    <row r="84" spans="1:4" x14ac:dyDescent="0.3">
      <c r="A84" s="1"/>
      <c r="B84" s="1" t="s">
        <v>8</v>
      </c>
      <c r="C84" s="1">
        <v>97330</v>
      </c>
      <c r="D84" s="1">
        <v>2049</v>
      </c>
    </row>
    <row r="85" spans="1:4" x14ac:dyDescent="0.3">
      <c r="A85" s="1"/>
      <c r="B85" s="1" t="s">
        <v>8</v>
      </c>
      <c r="C85" s="1">
        <v>37016</v>
      </c>
      <c r="D85" s="1">
        <v>843</v>
      </c>
    </row>
    <row r="86" spans="1:4" x14ac:dyDescent="0.3">
      <c r="A86" s="1"/>
      <c r="B86" s="1" t="s">
        <v>8</v>
      </c>
      <c r="C86" s="1">
        <v>95792</v>
      </c>
      <c r="D86" s="1">
        <v>1892</v>
      </c>
    </row>
    <row r="87" spans="1:4" x14ac:dyDescent="0.3">
      <c r="A87" s="1"/>
      <c r="B87" s="1" t="s">
        <v>8</v>
      </c>
      <c r="C87" s="1">
        <v>115826</v>
      </c>
      <c r="D87" s="1">
        <v>2222</v>
      </c>
    </row>
    <row r="88" spans="1:4" x14ac:dyDescent="0.3">
      <c r="A88" s="1"/>
      <c r="B88" s="1" t="s">
        <v>8</v>
      </c>
      <c r="C88" s="1">
        <v>5114</v>
      </c>
      <c r="D88" s="1">
        <v>380</v>
      </c>
    </row>
    <row r="89" spans="1:4" x14ac:dyDescent="0.3">
      <c r="A89" s="1"/>
      <c r="B89" s="1" t="s">
        <v>8</v>
      </c>
      <c r="C89" s="1">
        <v>30858</v>
      </c>
      <c r="D89" s="1">
        <v>957</v>
      </c>
    </row>
    <row r="90" spans="1:4" x14ac:dyDescent="0.3">
      <c r="A90" s="1"/>
      <c r="B90" s="1" t="s">
        <v>8</v>
      </c>
      <c r="C90" s="1">
        <v>6678</v>
      </c>
      <c r="D90" s="1">
        <v>542</v>
      </c>
    </row>
    <row r="91" spans="1:4" x14ac:dyDescent="0.3">
      <c r="A91" s="1"/>
      <c r="B91" s="1" t="s">
        <v>8</v>
      </c>
      <c r="C91" s="1">
        <v>45857</v>
      </c>
      <c r="D91" s="1">
        <v>1459</v>
      </c>
    </row>
    <row r="92" spans="1:4" x14ac:dyDescent="0.3">
      <c r="A92" s="1"/>
      <c r="B92" s="1" t="s">
        <v>8</v>
      </c>
      <c r="C92" s="1">
        <v>78928</v>
      </c>
      <c r="D92" s="1">
        <v>1998</v>
      </c>
    </row>
    <row r="93" spans="1:4" x14ac:dyDescent="0.3">
      <c r="A93" s="1"/>
      <c r="B93" s="1" t="s">
        <v>6</v>
      </c>
      <c r="C93" s="1">
        <v>3152</v>
      </c>
      <c r="D93" s="1">
        <v>237</v>
      </c>
    </row>
    <row r="94" spans="1:4" x14ac:dyDescent="0.3">
      <c r="A94" s="1"/>
      <c r="B94" s="1" t="s">
        <v>15</v>
      </c>
      <c r="C94" s="1">
        <v>77813</v>
      </c>
      <c r="D94" s="1">
        <v>2787</v>
      </c>
    </row>
    <row r="95" spans="1:4" x14ac:dyDescent="0.3">
      <c r="A95" s="1"/>
      <c r="B95" s="1" t="s">
        <v>15</v>
      </c>
      <c r="C95" s="1">
        <v>42974</v>
      </c>
      <c r="D95" s="1">
        <v>1833</v>
      </c>
    </row>
    <row r="96" spans="1:4" x14ac:dyDescent="0.3">
      <c r="A96" s="1"/>
      <c r="B96" s="1" t="s">
        <v>15</v>
      </c>
      <c r="C96" s="1">
        <v>99885</v>
      </c>
      <c r="D96" s="1">
        <v>3697</v>
      </c>
    </row>
    <row r="97" spans="1:4" x14ac:dyDescent="0.3">
      <c r="A97" s="1"/>
      <c r="B97" s="1" t="s">
        <v>15</v>
      </c>
      <c r="C97" s="1">
        <v>180320</v>
      </c>
      <c r="D97" s="1">
        <v>5659</v>
      </c>
    </row>
    <row r="98" spans="1:4" x14ac:dyDescent="0.3">
      <c r="A98" s="1"/>
      <c r="B98" s="1" t="s">
        <v>15</v>
      </c>
      <c r="C98" s="1">
        <v>6188</v>
      </c>
      <c r="D98" s="1">
        <v>375</v>
      </c>
    </row>
    <row r="99" spans="1:4" x14ac:dyDescent="0.3">
      <c r="A99" s="1"/>
      <c r="B99" s="1" t="s">
        <v>15</v>
      </c>
      <c r="C99" s="1">
        <v>44377</v>
      </c>
      <c r="D99" s="1">
        <v>3627</v>
      </c>
    </row>
    <row r="100" spans="1:4" x14ac:dyDescent="0.3">
      <c r="A100" s="1"/>
      <c r="B100" s="1" t="s">
        <v>15</v>
      </c>
      <c r="C100" s="1">
        <v>142502</v>
      </c>
      <c r="D100" s="1">
        <v>3294</v>
      </c>
    </row>
    <row r="101" spans="1:4" x14ac:dyDescent="0.3">
      <c r="A101" s="1"/>
      <c r="B101" s="1" t="s">
        <v>15</v>
      </c>
      <c r="C101" s="1">
        <v>38501</v>
      </c>
      <c r="D101" s="1">
        <v>1218</v>
      </c>
    </row>
    <row r="102" spans="1:4" x14ac:dyDescent="0.3">
      <c r="A102" s="1"/>
      <c r="B102" s="1" t="s">
        <v>15</v>
      </c>
      <c r="C102" s="1">
        <v>6515</v>
      </c>
      <c r="D102" s="1">
        <v>486</v>
      </c>
    </row>
    <row r="103" spans="1:4" x14ac:dyDescent="0.3">
      <c r="A103" s="1"/>
      <c r="B103" s="1" t="s">
        <v>15</v>
      </c>
      <c r="C103" s="1">
        <v>248030</v>
      </c>
      <c r="D103" s="1">
        <v>5532</v>
      </c>
    </row>
    <row r="104" spans="1:4" x14ac:dyDescent="0.3">
      <c r="A104" s="1"/>
      <c r="B104" s="1" t="s">
        <v>15</v>
      </c>
      <c r="C104" s="1">
        <v>14435</v>
      </c>
      <c r="D104" s="1">
        <v>540</v>
      </c>
    </row>
    <row r="105" spans="1:4" x14ac:dyDescent="0.3">
      <c r="A105" s="1"/>
      <c r="B105" s="1" t="s">
        <v>15</v>
      </c>
      <c r="C105" s="1">
        <v>10048</v>
      </c>
      <c r="D105" s="1">
        <v>714</v>
      </c>
    </row>
    <row r="106" spans="1:4" x14ac:dyDescent="0.3">
      <c r="A106" s="1"/>
      <c r="B106" s="1" t="s">
        <v>15</v>
      </c>
      <c r="C106" s="1">
        <v>5204</v>
      </c>
      <c r="D106" s="1">
        <v>322</v>
      </c>
    </row>
    <row r="107" spans="1:4" x14ac:dyDescent="0.3">
      <c r="A107" s="1"/>
      <c r="B107" s="1" t="s">
        <v>15</v>
      </c>
      <c r="C107" s="1">
        <v>5807</v>
      </c>
      <c r="D107" s="1">
        <v>422</v>
      </c>
    </row>
    <row r="108" spans="1:4" x14ac:dyDescent="0.3">
      <c r="A108" s="1"/>
      <c r="B108" s="1" t="s">
        <v>15</v>
      </c>
      <c r="C108" s="1">
        <v>39311</v>
      </c>
      <c r="D108" s="1">
        <v>1266</v>
      </c>
    </row>
    <row r="109" spans="1:4" x14ac:dyDescent="0.3">
      <c r="A109" s="1"/>
      <c r="B109" s="1" t="s">
        <v>15</v>
      </c>
      <c r="C109" s="1">
        <v>16108</v>
      </c>
      <c r="D109" s="1">
        <v>548</v>
      </c>
    </row>
    <row r="110" spans="1:4" x14ac:dyDescent="0.3">
      <c r="A110" s="1"/>
      <c r="B110" s="1" t="s">
        <v>15</v>
      </c>
      <c r="C110" s="1">
        <v>131266</v>
      </c>
      <c r="D110" s="1">
        <v>3503</v>
      </c>
    </row>
    <row r="111" spans="1:4" x14ac:dyDescent="0.3">
      <c r="A111" s="1"/>
      <c r="B111" s="1" t="s">
        <v>15</v>
      </c>
      <c r="C111" s="1">
        <v>17302</v>
      </c>
      <c r="D111" s="1">
        <v>764</v>
      </c>
    </row>
    <row r="112" spans="1:4" x14ac:dyDescent="0.3">
      <c r="A112" s="1"/>
      <c r="B112" s="1" t="s">
        <v>15</v>
      </c>
      <c r="C112" s="1">
        <v>7641</v>
      </c>
      <c r="D112" s="1">
        <v>597</v>
      </c>
    </row>
    <row r="113" spans="1:4" x14ac:dyDescent="0.3">
      <c r="A113" s="1"/>
      <c r="B113" s="1" t="s">
        <v>15</v>
      </c>
      <c r="C113" s="1">
        <v>18189</v>
      </c>
      <c r="D113" s="1">
        <v>1033</v>
      </c>
    </row>
    <row r="114" spans="1:4" x14ac:dyDescent="0.3">
      <c r="A114" s="1"/>
      <c r="B114" s="1" t="s">
        <v>15</v>
      </c>
      <c r="C114" s="1">
        <v>9762</v>
      </c>
      <c r="D114" s="1">
        <v>497</v>
      </c>
    </row>
    <row r="115" spans="1:4" x14ac:dyDescent="0.3">
      <c r="A115" s="1"/>
      <c r="B115" s="1" t="s">
        <v>15</v>
      </c>
      <c r="C115" s="1">
        <v>1059443</v>
      </c>
      <c r="D115" s="1">
        <v>16055</v>
      </c>
    </row>
    <row r="116" spans="1:4" x14ac:dyDescent="0.3">
      <c r="A116" s="1"/>
      <c r="B116" s="1" t="s">
        <v>15</v>
      </c>
      <c r="C116" s="1">
        <v>378327</v>
      </c>
      <c r="D116" s="1">
        <v>9365</v>
      </c>
    </row>
    <row r="117" spans="1:4" x14ac:dyDescent="0.3">
      <c r="A117" s="1"/>
      <c r="B117" s="1" t="s">
        <v>15</v>
      </c>
      <c r="C117" s="1">
        <v>415060</v>
      </c>
      <c r="D117" s="1">
        <v>14269</v>
      </c>
    </row>
    <row r="118" spans="1:4" x14ac:dyDescent="0.3">
      <c r="A118" s="1"/>
      <c r="B118" s="1" t="s">
        <v>15</v>
      </c>
      <c r="C118" s="1">
        <v>452248</v>
      </c>
      <c r="D118" s="1">
        <v>15334</v>
      </c>
    </row>
    <row r="119" spans="1:4" x14ac:dyDescent="0.3">
      <c r="A119" s="1"/>
      <c r="B119" s="1" t="s">
        <v>7</v>
      </c>
      <c r="C119" s="1">
        <v>2757</v>
      </c>
      <c r="D119" s="1">
        <v>294</v>
      </c>
    </row>
    <row r="120" spans="1:4" x14ac:dyDescent="0.3">
      <c r="A120" s="1"/>
      <c r="B120" s="1" t="s">
        <v>7</v>
      </c>
      <c r="C120" s="1">
        <v>35202</v>
      </c>
      <c r="D120" s="1">
        <v>1031</v>
      </c>
    </row>
    <row r="121" spans="1:4" x14ac:dyDescent="0.3">
      <c r="A121" s="1"/>
      <c r="B121" s="1" t="s">
        <v>7</v>
      </c>
      <c r="C121" s="1">
        <v>2474</v>
      </c>
      <c r="D121" s="1">
        <v>233</v>
      </c>
    </row>
    <row r="122" spans="1:4" x14ac:dyDescent="0.3">
      <c r="A122" s="1"/>
      <c r="B122" s="1" t="s">
        <v>7</v>
      </c>
      <c r="C122" s="1">
        <v>88443</v>
      </c>
      <c r="D122" s="1">
        <v>2322</v>
      </c>
    </row>
    <row r="123" spans="1:4" x14ac:dyDescent="0.3">
      <c r="A123" s="1"/>
      <c r="B123" s="1" t="s">
        <v>7</v>
      </c>
      <c r="C123" s="1">
        <v>1495</v>
      </c>
      <c r="D123" s="1">
        <v>185</v>
      </c>
    </row>
    <row r="124" spans="1:4" x14ac:dyDescent="0.3">
      <c r="A124" s="1"/>
      <c r="B124" s="1" t="s">
        <v>7</v>
      </c>
      <c r="C124" s="1">
        <v>9683</v>
      </c>
      <c r="D124" s="1">
        <v>460</v>
      </c>
    </row>
    <row r="125" spans="1:4" x14ac:dyDescent="0.3">
      <c r="A125" s="1"/>
      <c r="B125" s="1" t="s">
        <v>7</v>
      </c>
      <c r="C125" s="1">
        <v>8172</v>
      </c>
      <c r="D125" s="1">
        <v>417</v>
      </c>
    </row>
    <row r="126" spans="1:4" x14ac:dyDescent="0.3">
      <c r="A126" s="1"/>
      <c r="B126" s="1" t="s">
        <v>7</v>
      </c>
      <c r="C126" s="1">
        <v>20181</v>
      </c>
      <c r="D126" s="1">
        <v>969</v>
      </c>
    </row>
    <row r="127" spans="1:4" x14ac:dyDescent="0.3">
      <c r="A127" s="1"/>
      <c r="B127" s="1" t="s">
        <v>7</v>
      </c>
      <c r="C127" s="1">
        <v>26511</v>
      </c>
      <c r="D127" s="1">
        <v>893</v>
      </c>
    </row>
    <row r="128" spans="1:4" x14ac:dyDescent="0.3">
      <c r="A128" s="1"/>
      <c r="B128" s="1" t="s">
        <v>7</v>
      </c>
      <c r="C128" s="1">
        <v>6177</v>
      </c>
      <c r="D128" s="1">
        <v>381</v>
      </c>
    </row>
    <row r="129" spans="1:4" x14ac:dyDescent="0.3">
      <c r="A129" s="1"/>
      <c r="B129" s="1" t="s">
        <v>7</v>
      </c>
      <c r="C129" s="1">
        <v>4814</v>
      </c>
      <c r="D129" s="1">
        <v>282</v>
      </c>
    </row>
    <row r="130" spans="1:4" x14ac:dyDescent="0.3">
      <c r="A130" s="1"/>
      <c r="B130" s="1" t="s">
        <v>7</v>
      </c>
      <c r="C130" s="1">
        <v>22621</v>
      </c>
      <c r="D130" s="1">
        <v>1012</v>
      </c>
    </row>
    <row r="133" spans="1:4" x14ac:dyDescent="0.3">
      <c r="A133" s="1" t="s">
        <v>0</v>
      </c>
      <c r="B133" s="1" t="s">
        <v>1</v>
      </c>
      <c r="C133" s="1" t="s">
        <v>2</v>
      </c>
      <c r="D133" s="1" t="s">
        <v>3</v>
      </c>
    </row>
    <row r="134" spans="1:4" x14ac:dyDescent="0.3">
      <c r="A134" s="1"/>
      <c r="B134" s="1" t="s">
        <v>4</v>
      </c>
      <c r="C134" s="1">
        <v>5681</v>
      </c>
      <c r="D134" s="1">
        <v>485</v>
      </c>
    </row>
    <row r="135" spans="1:4" x14ac:dyDescent="0.3">
      <c r="A135" s="1"/>
      <c r="B135" s="1" t="s">
        <v>4</v>
      </c>
      <c r="C135" s="1">
        <v>72413</v>
      </c>
      <c r="D135" s="1">
        <v>1589</v>
      </c>
    </row>
    <row r="136" spans="1:4" x14ac:dyDescent="0.3">
      <c r="A136" s="1"/>
      <c r="B136" s="1" t="s">
        <v>4</v>
      </c>
      <c r="C136" s="1">
        <v>2880</v>
      </c>
      <c r="D136" s="1">
        <v>200</v>
      </c>
    </row>
    <row r="137" spans="1:4" x14ac:dyDescent="0.3">
      <c r="A137" s="1"/>
      <c r="B137" s="1" t="s">
        <v>4</v>
      </c>
      <c r="C137" s="1">
        <v>41585</v>
      </c>
      <c r="D137" s="1">
        <v>1026</v>
      </c>
    </row>
    <row r="138" spans="1:4" x14ac:dyDescent="0.3">
      <c r="A138" s="1"/>
      <c r="B138" s="1" t="s">
        <v>4</v>
      </c>
      <c r="C138" s="1">
        <v>5561</v>
      </c>
      <c r="D138" s="1">
        <v>398</v>
      </c>
    </row>
    <row r="139" spans="1:4" x14ac:dyDescent="0.3">
      <c r="A139" s="1"/>
      <c r="B139" s="1" t="s">
        <v>4</v>
      </c>
      <c r="C139" s="1">
        <v>8326</v>
      </c>
      <c r="D139" s="1">
        <v>677</v>
      </c>
    </row>
    <row r="140" spans="1:4" x14ac:dyDescent="0.3">
      <c r="A140" s="1"/>
      <c r="B140" s="1" t="s">
        <v>4</v>
      </c>
      <c r="C140" s="1">
        <v>4854</v>
      </c>
      <c r="D140" s="1">
        <v>592</v>
      </c>
    </row>
    <row r="141" spans="1:4" x14ac:dyDescent="0.3">
      <c r="A141" s="1"/>
      <c r="B141" s="1" t="s">
        <v>4</v>
      </c>
      <c r="C141" s="1">
        <v>13443</v>
      </c>
      <c r="D141" s="1">
        <v>621</v>
      </c>
    </row>
    <row r="142" spans="1:4" x14ac:dyDescent="0.3">
      <c r="A142" s="1"/>
      <c r="B142" s="1" t="s">
        <v>13</v>
      </c>
      <c r="C142" s="1">
        <v>775</v>
      </c>
      <c r="D142" s="1">
        <v>207</v>
      </c>
    </row>
    <row r="143" spans="1:4" x14ac:dyDescent="0.3">
      <c r="A143" s="1"/>
      <c r="B143" s="1" t="s">
        <v>13</v>
      </c>
      <c r="C143" s="1">
        <v>455</v>
      </c>
      <c r="D143" s="1">
        <v>96</v>
      </c>
    </row>
    <row r="144" spans="1:4" x14ac:dyDescent="0.3">
      <c r="A144" s="1"/>
      <c r="B144" s="1" t="s">
        <v>13</v>
      </c>
      <c r="C144" s="1">
        <v>16018</v>
      </c>
      <c r="D144" s="1">
        <v>953</v>
      </c>
    </row>
    <row r="145" spans="1:4" x14ac:dyDescent="0.3">
      <c r="A145" s="1"/>
      <c r="B145" s="1" t="s">
        <v>13</v>
      </c>
      <c r="C145" s="1">
        <v>2019</v>
      </c>
      <c r="D145" s="1">
        <v>297</v>
      </c>
    </row>
    <row r="146" spans="1:4" x14ac:dyDescent="0.3">
      <c r="A146" s="1"/>
      <c r="B146" s="1" t="s">
        <v>13</v>
      </c>
      <c r="C146" s="1">
        <v>1125</v>
      </c>
      <c r="D146" s="1">
        <v>206</v>
      </c>
    </row>
    <row r="147" spans="1:4" x14ac:dyDescent="0.3">
      <c r="A147" s="1"/>
      <c r="B147" s="1" t="s">
        <v>13</v>
      </c>
      <c r="C147" s="1">
        <v>4924</v>
      </c>
      <c r="D147" s="1">
        <v>519</v>
      </c>
    </row>
    <row r="148" spans="1:4" x14ac:dyDescent="0.3">
      <c r="A148" s="1"/>
      <c r="B148" s="1" t="s">
        <v>13</v>
      </c>
      <c r="C148" s="1">
        <v>662</v>
      </c>
      <c r="D148" s="1">
        <v>144</v>
      </c>
    </row>
    <row r="149" spans="1:4" x14ac:dyDescent="0.3">
      <c r="A149" s="1"/>
      <c r="B149" s="1" t="s">
        <v>13</v>
      </c>
      <c r="C149" s="1">
        <v>20352</v>
      </c>
      <c r="D149" s="1">
        <v>1161</v>
      </c>
    </row>
    <row r="150" spans="1:4" x14ac:dyDescent="0.3">
      <c r="A150" s="1"/>
      <c r="B150" s="1" t="s">
        <v>13</v>
      </c>
      <c r="C150" s="1">
        <v>24623</v>
      </c>
      <c r="D150" s="1">
        <v>1861</v>
      </c>
    </row>
    <row r="151" spans="1:4" x14ac:dyDescent="0.3">
      <c r="A151" s="1"/>
      <c r="B151" s="1" t="s">
        <v>13</v>
      </c>
      <c r="C151" s="1">
        <v>35009</v>
      </c>
      <c r="D151" s="1">
        <v>2300</v>
      </c>
    </row>
    <row r="152" spans="1:4" x14ac:dyDescent="0.3">
      <c r="A152" s="1"/>
      <c r="B152" s="1" t="s">
        <v>13</v>
      </c>
      <c r="C152" s="1">
        <v>1248</v>
      </c>
      <c r="D152" s="1">
        <v>253</v>
      </c>
    </row>
    <row r="153" spans="1:4" x14ac:dyDescent="0.3">
      <c r="A153" s="1"/>
      <c r="B153" s="1" t="s">
        <v>13</v>
      </c>
      <c r="C153" s="1">
        <v>12237</v>
      </c>
      <c r="D153" s="1">
        <v>541</v>
      </c>
    </row>
    <row r="154" spans="1:4" x14ac:dyDescent="0.3">
      <c r="A154" s="1"/>
      <c r="B154" s="1" t="s">
        <v>13</v>
      </c>
      <c r="C154" s="1">
        <v>1914</v>
      </c>
      <c r="D154" s="1">
        <v>245</v>
      </c>
    </row>
    <row r="155" spans="1:4" x14ac:dyDescent="0.3">
      <c r="A155" s="1"/>
      <c r="B155" s="1" t="s">
        <v>13</v>
      </c>
      <c r="C155" s="1">
        <v>1773</v>
      </c>
      <c r="D155" s="1">
        <v>286</v>
      </c>
    </row>
    <row r="156" spans="1:4" x14ac:dyDescent="0.3">
      <c r="A156" s="1"/>
      <c r="B156" s="1" t="s">
        <v>13</v>
      </c>
      <c r="C156" s="1">
        <v>591</v>
      </c>
      <c r="D156" s="1">
        <v>127</v>
      </c>
    </row>
    <row r="157" spans="1:4" x14ac:dyDescent="0.3">
      <c r="A157" s="1"/>
      <c r="B157" s="1" t="s">
        <v>13</v>
      </c>
      <c r="C157" s="1">
        <v>5017</v>
      </c>
      <c r="D157" s="1">
        <v>564</v>
      </c>
    </row>
    <row r="158" spans="1:4" x14ac:dyDescent="0.3">
      <c r="A158" s="1"/>
      <c r="B158" s="1" t="s">
        <v>13</v>
      </c>
      <c r="C158" s="1">
        <v>5709</v>
      </c>
      <c r="D158" s="1">
        <v>455</v>
      </c>
    </row>
    <row r="159" spans="1:4" x14ac:dyDescent="0.3">
      <c r="A159" s="1"/>
      <c r="B159" s="1" t="s">
        <v>13</v>
      </c>
      <c r="C159" s="1">
        <v>11244</v>
      </c>
      <c r="D159" s="1">
        <v>752</v>
      </c>
    </row>
    <row r="160" spans="1:4" x14ac:dyDescent="0.3">
      <c r="A160" s="1"/>
      <c r="B160" s="1" t="s">
        <v>13</v>
      </c>
      <c r="C160" s="1">
        <v>648</v>
      </c>
      <c r="D160" s="1">
        <v>123</v>
      </c>
    </row>
    <row r="161" spans="1:4" x14ac:dyDescent="0.3">
      <c r="A161" s="1"/>
      <c r="B161" s="1" t="s">
        <v>13</v>
      </c>
      <c r="C161" s="1">
        <v>4278</v>
      </c>
      <c r="D161" s="1">
        <v>359</v>
      </c>
    </row>
    <row r="162" spans="1:4" x14ac:dyDescent="0.3">
      <c r="A162" s="1"/>
      <c r="B162" s="1" t="s">
        <v>13</v>
      </c>
      <c r="C162" s="1">
        <v>5888</v>
      </c>
      <c r="D162" s="1">
        <v>471</v>
      </c>
    </row>
    <row r="163" spans="1:4" x14ac:dyDescent="0.3">
      <c r="A163" s="1"/>
      <c r="B163" s="1" t="s">
        <v>13</v>
      </c>
      <c r="C163" s="1">
        <v>2187</v>
      </c>
      <c r="D163" s="1">
        <v>257</v>
      </c>
    </row>
    <row r="164" spans="1:4" x14ac:dyDescent="0.3">
      <c r="A164" s="1"/>
      <c r="B164" s="1" t="s">
        <v>13</v>
      </c>
      <c r="C164" s="1">
        <v>2682</v>
      </c>
      <c r="D164" s="1">
        <v>408</v>
      </c>
    </row>
    <row r="165" spans="1:4" x14ac:dyDescent="0.3">
      <c r="A165" s="1"/>
      <c r="B165" s="1" t="s">
        <v>13</v>
      </c>
      <c r="C165" s="1">
        <v>1381</v>
      </c>
      <c r="D165" s="1">
        <v>246</v>
      </c>
    </row>
    <row r="166" spans="1:4" x14ac:dyDescent="0.3">
      <c r="A166" s="1"/>
      <c r="B166" s="1" t="s">
        <v>13</v>
      </c>
      <c r="C166" s="1">
        <v>16297</v>
      </c>
      <c r="D166" s="1">
        <v>868</v>
      </c>
    </row>
    <row r="167" spans="1:4" x14ac:dyDescent="0.3">
      <c r="A167" s="1"/>
      <c r="B167" s="1" t="s">
        <v>13</v>
      </c>
      <c r="C167" s="1">
        <v>476</v>
      </c>
      <c r="D167" s="1">
        <v>92</v>
      </c>
    </row>
    <row r="168" spans="1:4" x14ac:dyDescent="0.3">
      <c r="A168" s="1"/>
      <c r="B168" s="1" t="s">
        <v>13</v>
      </c>
      <c r="C168" s="1">
        <v>3696</v>
      </c>
      <c r="D168" s="1">
        <v>430</v>
      </c>
    </row>
    <row r="169" spans="1:4" x14ac:dyDescent="0.3">
      <c r="A169" s="1"/>
      <c r="B169" s="1" t="s">
        <v>13</v>
      </c>
      <c r="C169" s="1">
        <v>12796</v>
      </c>
      <c r="D169" s="1">
        <v>626</v>
      </c>
    </row>
    <row r="170" spans="1:4" x14ac:dyDescent="0.3">
      <c r="A170" s="1"/>
      <c r="B170" s="1" t="s">
        <v>13</v>
      </c>
      <c r="C170" s="1">
        <v>16180</v>
      </c>
      <c r="D170" s="1">
        <v>837</v>
      </c>
    </row>
    <row r="171" spans="1:4" x14ac:dyDescent="0.3">
      <c r="A171" s="1"/>
      <c r="B171" s="1" t="s">
        <v>13</v>
      </c>
      <c r="C171" s="1">
        <v>125975</v>
      </c>
      <c r="D171" s="1">
        <v>4033</v>
      </c>
    </row>
    <row r="172" spans="1:4" x14ac:dyDescent="0.3">
      <c r="A172" s="1"/>
      <c r="B172" s="1" t="s">
        <v>13</v>
      </c>
      <c r="C172" s="1">
        <v>7847</v>
      </c>
      <c r="D172" s="1">
        <v>733</v>
      </c>
    </row>
    <row r="173" spans="1:4" x14ac:dyDescent="0.3">
      <c r="A173" s="1"/>
      <c r="B173" s="1" t="s">
        <v>13</v>
      </c>
      <c r="C173" s="1">
        <v>1413</v>
      </c>
      <c r="D173" s="1">
        <v>168</v>
      </c>
    </row>
    <row r="174" spans="1:4" x14ac:dyDescent="0.3">
      <c r="A174" s="1"/>
      <c r="B174" s="1" t="s">
        <v>13</v>
      </c>
      <c r="C174" s="1">
        <v>853</v>
      </c>
      <c r="D174" s="1">
        <v>207</v>
      </c>
    </row>
    <row r="175" spans="1:4" x14ac:dyDescent="0.3">
      <c r="A175" s="1"/>
      <c r="B175" s="1" t="s">
        <v>13</v>
      </c>
      <c r="C175" s="1">
        <v>809</v>
      </c>
      <c r="D175" s="1">
        <v>138</v>
      </c>
    </row>
    <row r="176" spans="1:4" x14ac:dyDescent="0.3">
      <c r="A176" s="1"/>
      <c r="B176" s="1" t="s">
        <v>13</v>
      </c>
      <c r="C176" s="1">
        <v>1771</v>
      </c>
      <c r="D176" s="1">
        <v>250</v>
      </c>
    </row>
    <row r="177" spans="1:4" x14ac:dyDescent="0.3">
      <c r="A177" s="1"/>
      <c r="B177" s="1" t="s">
        <v>13</v>
      </c>
      <c r="C177" s="1">
        <v>15945</v>
      </c>
      <c r="D177" s="1">
        <v>821</v>
      </c>
    </row>
    <row r="178" spans="1:4" x14ac:dyDescent="0.3">
      <c r="A178" s="1"/>
      <c r="B178" s="1" t="s">
        <v>13</v>
      </c>
      <c r="C178" s="1">
        <v>2072</v>
      </c>
      <c r="D178" s="1">
        <v>302</v>
      </c>
    </row>
    <row r="179" spans="1:4" x14ac:dyDescent="0.3">
      <c r="A179" s="1"/>
      <c r="B179" s="1" t="s">
        <v>13</v>
      </c>
      <c r="C179" s="1">
        <v>3094</v>
      </c>
      <c r="D179" s="1">
        <v>239</v>
      </c>
    </row>
    <row r="180" spans="1:4" x14ac:dyDescent="0.3">
      <c r="A180" s="1"/>
      <c r="B180" s="1" t="s">
        <v>13</v>
      </c>
      <c r="C180" s="1">
        <v>4644</v>
      </c>
      <c r="D180" s="1">
        <v>355</v>
      </c>
    </row>
    <row r="181" spans="1:4" x14ac:dyDescent="0.3">
      <c r="A181" s="1"/>
      <c r="B181" s="1" t="s">
        <v>9</v>
      </c>
      <c r="C181" s="1">
        <v>6225</v>
      </c>
      <c r="D181" s="1">
        <v>395</v>
      </c>
    </row>
    <row r="182" spans="1:4" x14ac:dyDescent="0.3">
      <c r="A182" s="1"/>
      <c r="B182" s="1" t="s">
        <v>9</v>
      </c>
      <c r="C182" s="1">
        <v>12846</v>
      </c>
      <c r="D182" s="1">
        <v>1102</v>
      </c>
    </row>
    <row r="183" spans="1:4" x14ac:dyDescent="0.3">
      <c r="A183" s="1"/>
      <c r="B183" s="1" t="s">
        <v>9</v>
      </c>
      <c r="C183" s="1">
        <v>4576</v>
      </c>
      <c r="D183" s="1">
        <v>323</v>
      </c>
    </row>
    <row r="184" spans="1:4" x14ac:dyDescent="0.3">
      <c r="A184" s="1"/>
      <c r="B184" s="1" t="s">
        <v>9</v>
      </c>
      <c r="C184" s="1">
        <v>151906</v>
      </c>
      <c r="D184" s="1">
        <v>5423</v>
      </c>
    </row>
    <row r="185" spans="1:4" x14ac:dyDescent="0.3">
      <c r="A185" s="1"/>
      <c r="B185" s="1" t="s">
        <v>9</v>
      </c>
      <c r="C185" s="1">
        <v>6133</v>
      </c>
      <c r="D185" s="1">
        <v>475</v>
      </c>
    </row>
    <row r="186" spans="1:4" x14ac:dyDescent="0.3">
      <c r="A186" s="1"/>
      <c r="B186" s="1" t="s">
        <v>9</v>
      </c>
      <c r="C186" s="1">
        <v>1326</v>
      </c>
      <c r="D186" s="1">
        <v>186</v>
      </c>
    </row>
    <row r="187" spans="1:4" x14ac:dyDescent="0.3">
      <c r="A187" s="1"/>
      <c r="B187" s="1" t="s">
        <v>9</v>
      </c>
      <c r="C187" s="1">
        <v>67876</v>
      </c>
      <c r="D187" s="1">
        <v>3246</v>
      </c>
    </row>
    <row r="188" spans="1:4" x14ac:dyDescent="0.3">
      <c r="A188" s="1"/>
      <c r="B188" s="1" t="s">
        <v>9</v>
      </c>
      <c r="C188" s="1">
        <v>12770</v>
      </c>
      <c r="D188" s="1">
        <v>827</v>
      </c>
    </row>
    <row r="189" spans="1:4" x14ac:dyDescent="0.3">
      <c r="A189" s="1"/>
      <c r="B189" s="1" t="s">
        <v>9</v>
      </c>
      <c r="C189" s="1">
        <v>2593</v>
      </c>
      <c r="D189" s="1">
        <v>277</v>
      </c>
    </row>
    <row r="190" spans="1:4" x14ac:dyDescent="0.3">
      <c r="A190" s="1"/>
      <c r="B190" s="1" t="s">
        <v>9</v>
      </c>
      <c r="C190" s="1">
        <v>20499</v>
      </c>
      <c r="D190" s="1">
        <v>1506</v>
      </c>
    </row>
    <row r="191" spans="1:4" x14ac:dyDescent="0.3">
      <c r="A191" s="1"/>
      <c r="B191" s="1" t="s">
        <v>27</v>
      </c>
      <c r="C191" s="1">
        <v>6586</v>
      </c>
      <c r="D191" s="1">
        <v>686</v>
      </c>
    </row>
    <row r="192" spans="1:4" x14ac:dyDescent="0.3">
      <c r="A192" s="1"/>
      <c r="B192" s="1" t="s">
        <v>27</v>
      </c>
      <c r="C192" s="1">
        <v>4560</v>
      </c>
      <c r="D192" s="1">
        <v>337</v>
      </c>
    </row>
    <row r="193" spans="1:4" x14ac:dyDescent="0.3">
      <c r="A193" s="1"/>
      <c r="B193" s="1" t="s">
        <v>28</v>
      </c>
      <c r="C193" s="1">
        <v>460</v>
      </c>
      <c r="D193" s="1">
        <v>97</v>
      </c>
    </row>
    <row r="194" spans="1:4" x14ac:dyDescent="0.3">
      <c r="A194" s="1"/>
      <c r="B194" s="1" t="s">
        <v>28</v>
      </c>
      <c r="C194" s="1">
        <v>1312</v>
      </c>
      <c r="D194" s="1">
        <v>167</v>
      </c>
    </row>
    <row r="195" spans="1:4" x14ac:dyDescent="0.3">
      <c r="A195" s="1"/>
      <c r="B195" s="1" t="s">
        <v>28</v>
      </c>
      <c r="C195" s="1">
        <v>1717</v>
      </c>
      <c r="D195" s="1">
        <v>247</v>
      </c>
    </row>
    <row r="196" spans="1:4" x14ac:dyDescent="0.3">
      <c r="A196" s="1"/>
      <c r="B196" s="1" t="s">
        <v>28</v>
      </c>
      <c r="C196" s="1">
        <v>5912</v>
      </c>
      <c r="D196" s="1">
        <v>377</v>
      </c>
    </row>
    <row r="197" spans="1:4" x14ac:dyDescent="0.3">
      <c r="A197" s="1"/>
      <c r="B197" s="1" t="s">
        <v>28</v>
      </c>
      <c r="C197" s="1">
        <v>789</v>
      </c>
      <c r="D197" s="1">
        <v>118</v>
      </c>
    </row>
    <row r="198" spans="1:4" x14ac:dyDescent="0.3">
      <c r="A198" s="1"/>
      <c r="B198" s="1" t="s">
        <v>28</v>
      </c>
      <c r="C198" s="1">
        <v>1095</v>
      </c>
      <c r="D198" s="1">
        <v>253</v>
      </c>
    </row>
    <row r="199" spans="1:4" x14ac:dyDescent="0.3">
      <c r="A199" s="1"/>
      <c r="B199" s="1" t="s">
        <v>28</v>
      </c>
      <c r="C199" s="1">
        <v>747</v>
      </c>
      <c r="D199" s="1">
        <v>116</v>
      </c>
    </row>
    <row r="200" spans="1:4" x14ac:dyDescent="0.3">
      <c r="A200" s="1"/>
      <c r="B200" s="1" t="s">
        <v>12</v>
      </c>
      <c r="C200" s="1">
        <v>798</v>
      </c>
      <c r="D200" s="1">
        <v>170</v>
      </c>
    </row>
    <row r="201" spans="1:4" x14ac:dyDescent="0.3">
      <c r="A201" s="1"/>
      <c r="B201" s="1" t="s">
        <v>12</v>
      </c>
      <c r="C201" s="1">
        <v>555</v>
      </c>
      <c r="D201" s="1">
        <v>113</v>
      </c>
    </row>
    <row r="202" spans="1:4" x14ac:dyDescent="0.3">
      <c r="A202" s="1"/>
      <c r="B202" s="1" t="s">
        <v>12</v>
      </c>
      <c r="C202" s="1">
        <v>861</v>
      </c>
      <c r="D202" s="1">
        <v>141</v>
      </c>
    </row>
    <row r="203" spans="1:4" x14ac:dyDescent="0.3">
      <c r="A203" s="1"/>
      <c r="B203" s="1" t="s">
        <v>12</v>
      </c>
      <c r="C203" s="1">
        <v>5056</v>
      </c>
      <c r="D203" s="1">
        <v>565</v>
      </c>
    </row>
    <row r="204" spans="1:4" x14ac:dyDescent="0.3">
      <c r="A204" s="1"/>
      <c r="B204" s="1" t="s">
        <v>12</v>
      </c>
      <c r="C204" s="1">
        <v>1240</v>
      </c>
      <c r="D204" s="1">
        <v>168</v>
      </c>
    </row>
    <row r="205" spans="1:4" x14ac:dyDescent="0.3">
      <c r="A205" s="1"/>
      <c r="B205" s="1" t="s">
        <v>12</v>
      </c>
      <c r="C205" s="1">
        <v>1209</v>
      </c>
      <c r="D205" s="1">
        <v>235</v>
      </c>
    </row>
    <row r="206" spans="1:4" x14ac:dyDescent="0.3">
      <c r="A206" s="1"/>
      <c r="B206" s="1" t="s">
        <v>12</v>
      </c>
      <c r="C206" s="1">
        <v>3347</v>
      </c>
      <c r="D206" s="1">
        <v>267</v>
      </c>
    </row>
    <row r="207" spans="1:4" x14ac:dyDescent="0.3">
      <c r="A207" s="1"/>
      <c r="B207" s="1" t="s">
        <v>12</v>
      </c>
      <c r="C207" s="1">
        <v>1121</v>
      </c>
      <c r="D207" s="1">
        <v>175</v>
      </c>
    </row>
    <row r="208" spans="1:4" x14ac:dyDescent="0.3">
      <c r="A208" s="1"/>
      <c r="B208" s="1" t="s">
        <v>12</v>
      </c>
      <c r="C208" s="1">
        <v>4023</v>
      </c>
      <c r="D208" s="1">
        <v>422</v>
      </c>
    </row>
    <row r="209" spans="1:4" x14ac:dyDescent="0.3">
      <c r="A209" s="1"/>
      <c r="B209" s="1" t="s">
        <v>12</v>
      </c>
      <c r="C209" s="1">
        <v>5091</v>
      </c>
      <c r="D209" s="1">
        <v>358</v>
      </c>
    </row>
    <row r="210" spans="1:4" x14ac:dyDescent="0.3">
      <c r="A210" s="1"/>
      <c r="B210" s="1" t="s">
        <v>12</v>
      </c>
      <c r="C210" s="1">
        <v>476</v>
      </c>
      <c r="D210" s="1">
        <v>95</v>
      </c>
    </row>
    <row r="211" spans="1:4" x14ac:dyDescent="0.3">
      <c r="A211" s="1"/>
      <c r="B211" s="1" t="s">
        <v>12</v>
      </c>
      <c r="C211" s="1">
        <v>2922</v>
      </c>
      <c r="D211" s="1">
        <v>365</v>
      </c>
    </row>
    <row r="212" spans="1:4" x14ac:dyDescent="0.3">
      <c r="A212" s="1"/>
      <c r="B212" s="1" t="s">
        <v>12</v>
      </c>
      <c r="C212" s="1">
        <v>4439</v>
      </c>
      <c r="D212" s="1">
        <v>403</v>
      </c>
    </row>
    <row r="213" spans="1:4" x14ac:dyDescent="0.3">
      <c r="A213" s="1"/>
      <c r="B213" s="1" t="s">
        <v>12</v>
      </c>
      <c r="C213" s="1">
        <v>1020</v>
      </c>
      <c r="D213" s="1">
        <v>169</v>
      </c>
    </row>
    <row r="214" spans="1:4" x14ac:dyDescent="0.3">
      <c r="A214" s="1"/>
      <c r="B214" s="1" t="s">
        <v>10</v>
      </c>
      <c r="C214" s="1">
        <v>1724</v>
      </c>
      <c r="D214" s="1">
        <v>243</v>
      </c>
    </row>
    <row r="215" spans="1:4" x14ac:dyDescent="0.3">
      <c r="A215" s="1"/>
      <c r="B215" s="1" t="s">
        <v>10</v>
      </c>
      <c r="C215" s="1">
        <v>2111</v>
      </c>
      <c r="D215" s="1">
        <v>226</v>
      </c>
    </row>
    <row r="216" spans="1:4" x14ac:dyDescent="0.3">
      <c r="A216" s="1"/>
      <c r="B216" s="1" t="s">
        <v>10</v>
      </c>
      <c r="C216" s="1">
        <v>1754</v>
      </c>
      <c r="D216" s="1">
        <v>154</v>
      </c>
    </row>
    <row r="217" spans="1:4" x14ac:dyDescent="0.3">
      <c r="A217" s="1"/>
      <c r="B217" s="1" t="s">
        <v>10</v>
      </c>
      <c r="C217" s="1">
        <v>13607</v>
      </c>
      <c r="D217" s="1">
        <v>1124</v>
      </c>
    </row>
    <row r="218" spans="1:4" x14ac:dyDescent="0.3">
      <c r="A218" s="1"/>
      <c r="B218" s="1" t="s">
        <v>10</v>
      </c>
      <c r="C218" s="1">
        <v>4351</v>
      </c>
      <c r="D218" s="1">
        <v>441</v>
      </c>
    </row>
    <row r="219" spans="1:4" x14ac:dyDescent="0.3">
      <c r="A219" s="1"/>
      <c r="B219" s="1" t="s">
        <v>10</v>
      </c>
      <c r="C219" s="1">
        <v>6948</v>
      </c>
      <c r="D219" s="1">
        <v>806</v>
      </c>
    </row>
    <row r="220" spans="1:4" x14ac:dyDescent="0.3">
      <c r="A220" s="1"/>
      <c r="B220" s="1" t="s">
        <v>10</v>
      </c>
      <c r="C220" s="1">
        <v>2444</v>
      </c>
      <c r="D220" s="1">
        <v>238</v>
      </c>
    </row>
    <row r="221" spans="1:4" x14ac:dyDescent="0.3">
      <c r="A221" s="1"/>
      <c r="B221" s="1" t="s">
        <v>10</v>
      </c>
      <c r="C221" s="1">
        <v>4977</v>
      </c>
      <c r="D221" s="1">
        <v>528</v>
      </c>
    </row>
    <row r="222" spans="1:4" x14ac:dyDescent="0.3">
      <c r="A222" s="1"/>
      <c r="B222" s="1" t="s">
        <v>10</v>
      </c>
      <c r="C222" s="1">
        <v>34624</v>
      </c>
      <c r="D222" s="1">
        <v>2580</v>
      </c>
    </row>
    <row r="223" spans="1:4" x14ac:dyDescent="0.3">
      <c r="A223" s="1"/>
      <c r="B223" s="1" t="s">
        <v>10</v>
      </c>
      <c r="C223" s="1">
        <v>4851</v>
      </c>
      <c r="D223" s="1">
        <v>321</v>
      </c>
    </row>
    <row r="224" spans="1:4" x14ac:dyDescent="0.3">
      <c r="A224" s="1"/>
      <c r="B224" s="1" t="s">
        <v>10</v>
      </c>
      <c r="C224" s="1">
        <v>3377</v>
      </c>
      <c r="D224" s="1">
        <v>306</v>
      </c>
    </row>
    <row r="225" spans="1:4" x14ac:dyDescent="0.3">
      <c r="A225" s="1"/>
      <c r="B225" s="1" t="s">
        <v>10</v>
      </c>
      <c r="C225" s="1">
        <v>4158</v>
      </c>
      <c r="D225" s="1">
        <v>459</v>
      </c>
    </row>
    <row r="226" spans="1:4" x14ac:dyDescent="0.3">
      <c r="A226" s="1"/>
      <c r="B226" s="1" t="s">
        <v>10</v>
      </c>
      <c r="C226" s="1">
        <v>12455</v>
      </c>
      <c r="D226" s="1">
        <v>754</v>
      </c>
    </row>
    <row r="227" spans="1:4" x14ac:dyDescent="0.3">
      <c r="A227" s="1"/>
      <c r="B227" s="1" t="s">
        <v>10</v>
      </c>
      <c r="C227" s="1">
        <v>6492</v>
      </c>
      <c r="D227" s="1">
        <v>503</v>
      </c>
    </row>
    <row r="228" spans="1:4" x14ac:dyDescent="0.3">
      <c r="A228" s="1"/>
      <c r="B228" s="1" t="s">
        <v>10</v>
      </c>
      <c r="C228" s="1">
        <v>26320</v>
      </c>
      <c r="D228" s="1">
        <v>1866</v>
      </c>
    </row>
    <row r="229" spans="1:4" x14ac:dyDescent="0.3">
      <c r="A229" s="1"/>
      <c r="B229" s="1" t="s">
        <v>10</v>
      </c>
      <c r="C229" s="1">
        <v>3562</v>
      </c>
      <c r="D229" s="1">
        <v>360</v>
      </c>
    </row>
    <row r="230" spans="1:4" x14ac:dyDescent="0.3">
      <c r="A230" s="1"/>
      <c r="B230" s="1" t="s">
        <v>10</v>
      </c>
      <c r="C230" s="1">
        <v>6790</v>
      </c>
      <c r="D230" s="1">
        <v>373</v>
      </c>
    </row>
    <row r="231" spans="1:4" x14ac:dyDescent="0.3">
      <c r="A231" s="1"/>
      <c r="B231" s="1" t="s">
        <v>10</v>
      </c>
      <c r="C231" s="1">
        <v>1110</v>
      </c>
      <c r="D231" s="1">
        <v>150</v>
      </c>
    </row>
    <row r="232" spans="1:4" x14ac:dyDescent="0.3">
      <c r="A232" s="1"/>
      <c r="B232" s="1" t="s">
        <v>10</v>
      </c>
      <c r="C232" s="1">
        <v>12086</v>
      </c>
      <c r="D232" s="1">
        <v>801</v>
      </c>
    </row>
    <row r="233" spans="1:4" x14ac:dyDescent="0.3">
      <c r="A233" s="1"/>
      <c r="B233" s="1" t="s">
        <v>10</v>
      </c>
      <c r="C233" s="1">
        <v>2086</v>
      </c>
      <c r="D233" s="1">
        <v>260</v>
      </c>
    </row>
    <row r="234" spans="1:4" x14ac:dyDescent="0.3">
      <c r="A234" s="1"/>
      <c r="B234" s="1" t="s">
        <v>10</v>
      </c>
      <c r="C234" s="1">
        <v>876</v>
      </c>
      <c r="D234" s="1">
        <v>132</v>
      </c>
    </row>
    <row r="235" spans="1:4" x14ac:dyDescent="0.3">
      <c r="A235" s="1"/>
      <c r="B235" s="1" t="s">
        <v>10</v>
      </c>
      <c r="C235" s="1">
        <v>79232</v>
      </c>
      <c r="D235" s="1">
        <v>3754</v>
      </c>
    </row>
    <row r="236" spans="1:4" x14ac:dyDescent="0.3">
      <c r="A236" s="1"/>
      <c r="B236" s="1" t="s">
        <v>10</v>
      </c>
      <c r="C236" s="1">
        <v>3168</v>
      </c>
      <c r="D236" s="1">
        <v>284</v>
      </c>
    </row>
    <row r="237" spans="1:4" x14ac:dyDescent="0.3">
      <c r="A237" s="1"/>
      <c r="B237" s="1" t="s">
        <v>10</v>
      </c>
      <c r="C237" s="1">
        <v>4243</v>
      </c>
      <c r="D237" s="1">
        <v>440</v>
      </c>
    </row>
    <row r="238" spans="1:4" x14ac:dyDescent="0.3">
      <c r="A238" s="1"/>
      <c r="B238" s="1" t="s">
        <v>5</v>
      </c>
      <c r="C238" s="1">
        <v>38919</v>
      </c>
      <c r="D238" s="1">
        <v>1546</v>
      </c>
    </row>
    <row r="239" spans="1:4" x14ac:dyDescent="0.3">
      <c r="A239" s="1"/>
      <c r="B239" s="1" t="s">
        <v>5</v>
      </c>
      <c r="C239" s="1">
        <v>5050</v>
      </c>
      <c r="D239" s="1">
        <v>309</v>
      </c>
    </row>
    <row r="240" spans="1:4" x14ac:dyDescent="0.3">
      <c r="A240" s="1"/>
      <c r="B240" s="1" t="s">
        <v>5</v>
      </c>
      <c r="C240" s="1">
        <v>2883</v>
      </c>
      <c r="D240" s="1">
        <v>224</v>
      </c>
    </row>
    <row r="241" spans="1:4" x14ac:dyDescent="0.3">
      <c r="A241" s="1"/>
      <c r="B241" s="1" t="s">
        <v>5</v>
      </c>
      <c r="C241" s="1">
        <v>3042</v>
      </c>
      <c r="D241" s="1">
        <v>246</v>
      </c>
    </row>
    <row r="242" spans="1:4" x14ac:dyDescent="0.3">
      <c r="A242" s="1"/>
      <c r="B242" s="1" t="s">
        <v>5</v>
      </c>
      <c r="C242" s="1">
        <v>2009</v>
      </c>
      <c r="D242" s="1">
        <v>198</v>
      </c>
    </row>
    <row r="243" spans="1:4" x14ac:dyDescent="0.3">
      <c r="A243" s="1"/>
      <c r="B243" s="1" t="s">
        <v>14</v>
      </c>
      <c r="C243" s="1">
        <v>5872</v>
      </c>
      <c r="D243" s="1">
        <v>383</v>
      </c>
    </row>
    <row r="244" spans="1:4" x14ac:dyDescent="0.3">
      <c r="A244" s="1"/>
      <c r="B244" s="1" t="s">
        <v>14</v>
      </c>
      <c r="C244" s="1">
        <v>3108</v>
      </c>
      <c r="D244" s="1">
        <v>473</v>
      </c>
    </row>
    <row r="245" spans="1:4" x14ac:dyDescent="0.3">
      <c r="A245" s="1"/>
      <c r="B245" s="1" t="s">
        <v>14</v>
      </c>
      <c r="C245" s="1">
        <v>16307</v>
      </c>
      <c r="D245" s="1">
        <v>944</v>
      </c>
    </row>
    <row r="246" spans="1:4" x14ac:dyDescent="0.3">
      <c r="A246" s="1"/>
      <c r="B246" s="1" t="s">
        <v>14</v>
      </c>
      <c r="C246" s="1">
        <v>24294</v>
      </c>
      <c r="D246" s="1">
        <v>1702</v>
      </c>
    </row>
    <row r="247" spans="1:4" x14ac:dyDescent="0.3">
      <c r="A247" s="1"/>
      <c r="B247" s="1" t="s">
        <v>14</v>
      </c>
      <c r="C247" s="1">
        <v>2908</v>
      </c>
      <c r="D247" s="1">
        <v>300</v>
      </c>
    </row>
    <row r="248" spans="1:4" x14ac:dyDescent="0.3">
      <c r="A248" s="1"/>
      <c r="B248" s="1" t="s">
        <v>14</v>
      </c>
      <c r="C248" s="1">
        <v>8567</v>
      </c>
      <c r="D248" s="1">
        <v>594</v>
      </c>
    </row>
    <row r="249" spans="1:4" x14ac:dyDescent="0.3">
      <c r="A249" s="1"/>
      <c r="B249" s="1" t="s">
        <v>14</v>
      </c>
      <c r="C249" s="1">
        <v>2889</v>
      </c>
      <c r="D249" s="1">
        <v>414</v>
      </c>
    </row>
    <row r="250" spans="1:4" x14ac:dyDescent="0.3">
      <c r="A250" s="1"/>
      <c r="B250" s="1" t="s">
        <v>14</v>
      </c>
      <c r="C250" s="1">
        <v>5911</v>
      </c>
      <c r="D250" s="1">
        <v>333</v>
      </c>
    </row>
    <row r="251" spans="1:4" x14ac:dyDescent="0.3">
      <c r="A251" s="1"/>
      <c r="B251" s="1" t="s">
        <v>14</v>
      </c>
      <c r="C251" s="1">
        <v>7818</v>
      </c>
      <c r="D251" s="1">
        <v>488</v>
      </c>
    </row>
    <row r="252" spans="1:4" x14ac:dyDescent="0.3">
      <c r="A252" s="1"/>
      <c r="B252" s="1" t="s">
        <v>14</v>
      </c>
      <c r="C252" s="1">
        <v>1855</v>
      </c>
      <c r="D252" s="1">
        <v>182</v>
      </c>
    </row>
    <row r="253" spans="1:4" x14ac:dyDescent="0.3">
      <c r="A253" s="1"/>
      <c r="B253" s="1" t="s">
        <v>14</v>
      </c>
      <c r="C253" s="1">
        <v>8321</v>
      </c>
      <c r="D253" s="1">
        <v>677</v>
      </c>
    </row>
    <row r="254" spans="1:4" x14ac:dyDescent="0.3">
      <c r="A254" s="1"/>
      <c r="B254" s="1" t="s">
        <v>14</v>
      </c>
      <c r="C254" s="1">
        <v>9417</v>
      </c>
      <c r="D254" s="1">
        <v>611</v>
      </c>
    </row>
    <row r="255" spans="1:4" x14ac:dyDescent="0.3">
      <c r="A255" s="1"/>
      <c r="B255" s="1" t="s">
        <v>14</v>
      </c>
      <c r="C255" s="1">
        <v>6320</v>
      </c>
      <c r="D255" s="1">
        <v>799</v>
      </c>
    </row>
    <row r="256" spans="1:4" x14ac:dyDescent="0.3">
      <c r="A256" s="1"/>
      <c r="B256" s="1" t="s">
        <v>14</v>
      </c>
      <c r="C256" s="1">
        <v>9047</v>
      </c>
      <c r="D256" s="1">
        <v>519</v>
      </c>
    </row>
    <row r="257" spans="1:4" x14ac:dyDescent="0.3">
      <c r="A257" s="1"/>
      <c r="B257" s="1" t="s">
        <v>14</v>
      </c>
      <c r="C257" s="1">
        <v>3459</v>
      </c>
      <c r="D257" s="1">
        <v>286</v>
      </c>
    </row>
    <row r="258" spans="1:4" x14ac:dyDescent="0.3">
      <c r="A258" s="1"/>
      <c r="B258" s="1" t="s">
        <v>8</v>
      </c>
      <c r="C258" s="1">
        <v>3307</v>
      </c>
      <c r="D258" s="1">
        <v>229</v>
      </c>
    </row>
    <row r="259" spans="1:4" x14ac:dyDescent="0.3">
      <c r="A259" s="1"/>
      <c r="B259" s="1" t="s">
        <v>8</v>
      </c>
      <c r="C259" s="1">
        <v>1700</v>
      </c>
      <c r="D259" s="1">
        <v>251</v>
      </c>
    </row>
    <row r="260" spans="1:4" x14ac:dyDescent="0.3">
      <c r="A260" s="1"/>
      <c r="B260" s="1" t="s">
        <v>8</v>
      </c>
      <c r="C260" s="1">
        <v>10761</v>
      </c>
      <c r="D260" s="1">
        <v>1232</v>
      </c>
    </row>
    <row r="261" spans="1:4" x14ac:dyDescent="0.3">
      <c r="A261" s="1"/>
      <c r="B261" s="1" t="s">
        <v>8</v>
      </c>
      <c r="C261" s="1">
        <v>3681</v>
      </c>
      <c r="D261" s="1">
        <v>279</v>
      </c>
    </row>
    <row r="262" spans="1:4" x14ac:dyDescent="0.3">
      <c r="A262" s="1"/>
      <c r="B262" s="1" t="s">
        <v>8</v>
      </c>
      <c r="C262" s="1">
        <v>1277</v>
      </c>
      <c r="D262" s="1">
        <v>141</v>
      </c>
    </row>
    <row r="263" spans="1:4" x14ac:dyDescent="0.3">
      <c r="A263" s="1"/>
      <c r="B263" s="1" t="s">
        <v>8</v>
      </c>
      <c r="C263" s="1">
        <v>2066</v>
      </c>
      <c r="D263" s="1">
        <v>213</v>
      </c>
    </row>
    <row r="264" spans="1:4" x14ac:dyDescent="0.3">
      <c r="A264" s="1"/>
      <c r="B264" s="1" t="s">
        <v>8</v>
      </c>
      <c r="C264" s="1">
        <v>5155</v>
      </c>
      <c r="D264" s="1">
        <v>405</v>
      </c>
    </row>
    <row r="265" spans="1:4" x14ac:dyDescent="0.3">
      <c r="A265" s="1"/>
      <c r="B265" s="1" t="s">
        <v>8</v>
      </c>
      <c r="C265" s="1">
        <v>6692</v>
      </c>
      <c r="D265" s="1">
        <v>841</v>
      </c>
    </row>
    <row r="266" spans="1:4" x14ac:dyDescent="0.3">
      <c r="A266" s="1"/>
      <c r="B266" s="1" t="s">
        <v>8</v>
      </c>
      <c r="C266" s="1">
        <v>3328</v>
      </c>
      <c r="D266" s="1">
        <v>323</v>
      </c>
    </row>
    <row r="267" spans="1:4" x14ac:dyDescent="0.3">
      <c r="A267" s="1"/>
      <c r="B267" s="1" t="s">
        <v>8</v>
      </c>
      <c r="C267" s="1">
        <v>2174</v>
      </c>
      <c r="D267" s="1">
        <v>200</v>
      </c>
    </row>
    <row r="268" spans="1:4" x14ac:dyDescent="0.3">
      <c r="A268" s="1"/>
      <c r="B268" s="1" t="s">
        <v>8</v>
      </c>
      <c r="C268" s="1">
        <v>3416</v>
      </c>
      <c r="D268" s="1">
        <v>383</v>
      </c>
    </row>
    <row r="269" spans="1:4" x14ac:dyDescent="0.3">
      <c r="A269" s="1"/>
      <c r="B269" s="1" t="s">
        <v>8</v>
      </c>
      <c r="C269" s="1">
        <v>9947</v>
      </c>
      <c r="D269" s="1">
        <v>623</v>
      </c>
    </row>
    <row r="270" spans="1:4" x14ac:dyDescent="0.3">
      <c r="A270" s="1"/>
      <c r="B270" s="1" t="s">
        <v>8</v>
      </c>
      <c r="C270" s="1">
        <v>3307</v>
      </c>
      <c r="D270" s="1">
        <v>239</v>
      </c>
    </row>
    <row r="271" spans="1:4" x14ac:dyDescent="0.3">
      <c r="A271" s="1"/>
      <c r="B271" s="1" t="s">
        <v>8</v>
      </c>
      <c r="C271" s="1">
        <v>9937</v>
      </c>
      <c r="D271" s="1">
        <v>559</v>
      </c>
    </row>
    <row r="272" spans="1:4" x14ac:dyDescent="0.3">
      <c r="A272" s="1"/>
      <c r="B272" s="1" t="s">
        <v>8</v>
      </c>
      <c r="C272" s="1">
        <v>13544</v>
      </c>
      <c r="D272" s="1">
        <v>655</v>
      </c>
    </row>
    <row r="273" spans="1:4" x14ac:dyDescent="0.3">
      <c r="A273" s="1"/>
      <c r="B273" s="1" t="s">
        <v>8</v>
      </c>
      <c r="C273" s="1">
        <v>8703</v>
      </c>
      <c r="D273" s="1">
        <v>620</v>
      </c>
    </row>
    <row r="274" spans="1:4" x14ac:dyDescent="0.3">
      <c r="A274" s="1"/>
      <c r="B274" s="1" t="s">
        <v>8</v>
      </c>
      <c r="C274" s="1">
        <v>11274</v>
      </c>
      <c r="D274" s="1">
        <v>632</v>
      </c>
    </row>
    <row r="275" spans="1:4" x14ac:dyDescent="0.3">
      <c r="A275" s="1"/>
      <c r="B275" s="1" t="s">
        <v>8</v>
      </c>
      <c r="C275" s="1">
        <v>5115</v>
      </c>
      <c r="D275" s="1">
        <v>383</v>
      </c>
    </row>
    <row r="276" spans="1:4" x14ac:dyDescent="0.3">
      <c r="A276" s="1"/>
      <c r="B276" s="1" t="s">
        <v>8</v>
      </c>
      <c r="C276" s="1">
        <v>2789</v>
      </c>
      <c r="D276" s="1">
        <v>327</v>
      </c>
    </row>
    <row r="277" spans="1:4" x14ac:dyDescent="0.3">
      <c r="A277" s="1"/>
      <c r="B277" s="1" t="s">
        <v>8</v>
      </c>
      <c r="C277" s="1">
        <v>5941</v>
      </c>
      <c r="D277" s="1">
        <v>561</v>
      </c>
    </row>
    <row r="278" spans="1:4" x14ac:dyDescent="0.3">
      <c r="A278" s="1"/>
      <c r="B278" s="1" t="s">
        <v>8</v>
      </c>
      <c r="C278" s="1">
        <v>76680</v>
      </c>
      <c r="D278" s="1">
        <v>2491</v>
      </c>
    </row>
    <row r="279" spans="1:4" x14ac:dyDescent="0.3">
      <c r="A279" s="1"/>
      <c r="B279" s="1" t="s">
        <v>8</v>
      </c>
      <c r="C279" s="1">
        <v>16862</v>
      </c>
      <c r="D279" s="1">
        <v>777</v>
      </c>
    </row>
    <row r="280" spans="1:4" x14ac:dyDescent="0.3">
      <c r="A280" s="1"/>
      <c r="B280" s="1" t="s">
        <v>8</v>
      </c>
      <c r="C280" s="1">
        <v>5339</v>
      </c>
      <c r="D280" s="1">
        <v>318</v>
      </c>
    </row>
    <row r="281" spans="1:4" x14ac:dyDescent="0.3">
      <c r="A281" s="1"/>
      <c r="B281" s="1" t="s">
        <v>8</v>
      </c>
      <c r="C281" s="1">
        <v>94794</v>
      </c>
      <c r="D281" s="1">
        <v>2097</v>
      </c>
    </row>
    <row r="282" spans="1:4" x14ac:dyDescent="0.3">
      <c r="A282" s="1"/>
      <c r="B282" s="1" t="s">
        <v>8</v>
      </c>
      <c r="C282" s="1">
        <v>13855</v>
      </c>
      <c r="D282" s="1">
        <v>861</v>
      </c>
    </row>
    <row r="283" spans="1:4" x14ac:dyDescent="0.3">
      <c r="A283" s="1"/>
      <c r="B283" s="1" t="s">
        <v>8</v>
      </c>
      <c r="C283" s="1">
        <v>2775</v>
      </c>
      <c r="D283" s="1">
        <v>210</v>
      </c>
    </row>
    <row r="284" spans="1:4" x14ac:dyDescent="0.3">
      <c r="A284" s="1"/>
      <c r="B284" s="1" t="s">
        <v>8</v>
      </c>
      <c r="C284" s="1">
        <v>36568</v>
      </c>
      <c r="D284" s="1">
        <v>871</v>
      </c>
    </row>
    <row r="285" spans="1:4" x14ac:dyDescent="0.3">
      <c r="A285" s="1"/>
      <c r="B285" s="1" t="s">
        <v>8</v>
      </c>
      <c r="C285" s="1">
        <v>70175</v>
      </c>
      <c r="D285" s="1">
        <v>2919</v>
      </c>
    </row>
    <row r="286" spans="1:4" x14ac:dyDescent="0.3">
      <c r="A286" s="1"/>
      <c r="B286" s="1" t="s">
        <v>8</v>
      </c>
      <c r="C286" s="1">
        <v>30292</v>
      </c>
      <c r="D286" s="1">
        <v>1037</v>
      </c>
    </row>
    <row r="287" spans="1:4" x14ac:dyDescent="0.3">
      <c r="A287" s="1"/>
      <c r="B287" s="1" t="s">
        <v>8</v>
      </c>
      <c r="C287" s="1">
        <v>1718</v>
      </c>
      <c r="D287" s="1">
        <v>179</v>
      </c>
    </row>
    <row r="288" spans="1:4" x14ac:dyDescent="0.3">
      <c r="A288" s="1"/>
      <c r="B288" s="1" t="s">
        <v>8</v>
      </c>
      <c r="C288" s="1">
        <v>23442</v>
      </c>
      <c r="D288" s="1">
        <v>912</v>
      </c>
    </row>
    <row r="289" spans="1:4" x14ac:dyDescent="0.3">
      <c r="A289" s="1"/>
      <c r="B289" s="1" t="s">
        <v>8</v>
      </c>
      <c r="C289" s="1">
        <v>4038</v>
      </c>
      <c r="D289" s="1">
        <v>294</v>
      </c>
    </row>
    <row r="290" spans="1:4" x14ac:dyDescent="0.3">
      <c r="A290" s="1"/>
      <c r="B290" s="1" t="s">
        <v>8</v>
      </c>
      <c r="C290" s="1">
        <v>12090</v>
      </c>
      <c r="D290" s="1">
        <v>608</v>
      </c>
    </row>
    <row r="291" spans="1:4" x14ac:dyDescent="0.3">
      <c r="A291" s="1"/>
      <c r="B291" s="1" t="s">
        <v>8</v>
      </c>
      <c r="C291" s="1">
        <v>1450</v>
      </c>
      <c r="D291" s="1">
        <v>174</v>
      </c>
    </row>
    <row r="292" spans="1:4" x14ac:dyDescent="0.3">
      <c r="A292" s="1"/>
      <c r="B292" s="1" t="s">
        <v>8</v>
      </c>
      <c r="C292" s="1">
        <v>31388</v>
      </c>
      <c r="D292" s="1">
        <v>850</v>
      </c>
    </row>
    <row r="293" spans="1:4" x14ac:dyDescent="0.3">
      <c r="A293" s="1"/>
      <c r="B293" s="1" t="s">
        <v>8</v>
      </c>
      <c r="C293" s="1">
        <v>17892</v>
      </c>
      <c r="D293" s="1">
        <v>672</v>
      </c>
    </row>
    <row r="294" spans="1:4" x14ac:dyDescent="0.3">
      <c r="A294" s="1"/>
      <c r="B294" s="1" t="s">
        <v>8</v>
      </c>
      <c r="C294" s="1">
        <v>113058</v>
      </c>
      <c r="D294" s="1">
        <v>1982</v>
      </c>
    </row>
    <row r="295" spans="1:4" x14ac:dyDescent="0.3">
      <c r="A295" s="1"/>
      <c r="B295" s="1" t="s">
        <v>8</v>
      </c>
      <c r="C295" s="1">
        <v>19825</v>
      </c>
      <c r="D295" s="1">
        <v>1052</v>
      </c>
    </row>
    <row r="296" spans="1:4" x14ac:dyDescent="0.3">
      <c r="A296" s="1"/>
      <c r="B296" s="1" t="s">
        <v>8</v>
      </c>
      <c r="C296" s="1">
        <v>392291</v>
      </c>
      <c r="D296" s="1">
        <v>5304</v>
      </c>
    </row>
    <row r="297" spans="1:4" x14ac:dyDescent="0.3">
      <c r="A297" s="1"/>
      <c r="B297" s="1" t="s">
        <v>8</v>
      </c>
      <c r="C297" s="1">
        <v>10391</v>
      </c>
      <c r="D297" s="1">
        <v>442</v>
      </c>
    </row>
    <row r="298" spans="1:4" x14ac:dyDescent="0.3">
      <c r="A298" s="1"/>
      <c r="B298" s="1" t="s">
        <v>8</v>
      </c>
      <c r="C298" s="1">
        <v>958</v>
      </c>
      <c r="D298" s="1">
        <v>131</v>
      </c>
    </row>
    <row r="299" spans="1:4" x14ac:dyDescent="0.3">
      <c r="A299" s="1"/>
      <c r="B299" s="1" t="s">
        <v>8</v>
      </c>
      <c r="C299" s="1">
        <v>24759</v>
      </c>
      <c r="D299" s="1">
        <v>1190</v>
      </c>
    </row>
    <row r="300" spans="1:4" x14ac:dyDescent="0.3">
      <c r="A300" s="1"/>
      <c r="B300" s="1" t="s">
        <v>8</v>
      </c>
      <c r="C300" s="1">
        <v>94997</v>
      </c>
      <c r="D300" s="1">
        <v>1745</v>
      </c>
    </row>
    <row r="301" spans="1:4" x14ac:dyDescent="0.3">
      <c r="A301" s="1"/>
      <c r="B301" s="1" t="s">
        <v>6</v>
      </c>
      <c r="C301" s="1">
        <v>5925</v>
      </c>
      <c r="D301" s="1">
        <v>538</v>
      </c>
    </row>
    <row r="302" spans="1:4" x14ac:dyDescent="0.3">
      <c r="A302" s="1"/>
      <c r="B302" s="1" t="s">
        <v>6</v>
      </c>
      <c r="C302" s="1">
        <v>6862</v>
      </c>
      <c r="D302" s="1">
        <v>457</v>
      </c>
    </row>
    <row r="303" spans="1:4" x14ac:dyDescent="0.3">
      <c r="A303" s="1"/>
      <c r="B303" s="1" t="s">
        <v>6</v>
      </c>
      <c r="C303" s="1">
        <v>18427</v>
      </c>
      <c r="D303" s="1">
        <v>747</v>
      </c>
    </row>
    <row r="304" spans="1:4" x14ac:dyDescent="0.3">
      <c r="A304" s="1"/>
      <c r="B304" s="1" t="s">
        <v>15</v>
      </c>
      <c r="C304" s="1">
        <v>8093</v>
      </c>
      <c r="D304" s="1">
        <v>467</v>
      </c>
    </row>
    <row r="305" spans="1:4" x14ac:dyDescent="0.3">
      <c r="A305" s="1"/>
      <c r="B305" s="1" t="s">
        <v>15</v>
      </c>
      <c r="C305" s="1">
        <v>2094</v>
      </c>
      <c r="D305" s="1">
        <v>412</v>
      </c>
    </row>
    <row r="306" spans="1:4" x14ac:dyDescent="0.3">
      <c r="A306" s="1"/>
      <c r="B306" s="1" t="s">
        <v>15</v>
      </c>
      <c r="C306" s="1">
        <v>4853</v>
      </c>
      <c r="D306" s="1">
        <v>614</v>
      </c>
    </row>
    <row r="307" spans="1:4" x14ac:dyDescent="0.3">
      <c r="A307" s="1"/>
      <c r="B307" s="1" t="s">
        <v>15</v>
      </c>
      <c r="C307" s="1">
        <v>6897</v>
      </c>
      <c r="D307" s="1">
        <v>407</v>
      </c>
    </row>
    <row r="308" spans="1:4" x14ac:dyDescent="0.3">
      <c r="A308" s="1"/>
      <c r="B308" s="1" t="s">
        <v>15</v>
      </c>
      <c r="C308" s="1">
        <v>2272</v>
      </c>
      <c r="D308" s="1">
        <v>297</v>
      </c>
    </row>
    <row r="309" spans="1:4" x14ac:dyDescent="0.3">
      <c r="A309" s="1"/>
      <c r="B309" s="1" t="s">
        <v>15</v>
      </c>
      <c r="C309" s="1">
        <v>12231</v>
      </c>
      <c r="D309" s="1">
        <v>876</v>
      </c>
    </row>
    <row r="310" spans="1:4" x14ac:dyDescent="0.3">
      <c r="A310" s="1"/>
      <c r="B310" s="1" t="s">
        <v>15</v>
      </c>
      <c r="C310" s="1">
        <v>4345</v>
      </c>
      <c r="D310" s="1">
        <v>306</v>
      </c>
    </row>
    <row r="311" spans="1:4" x14ac:dyDescent="0.3">
      <c r="A311" s="1"/>
      <c r="B311" s="1" t="s">
        <v>15</v>
      </c>
      <c r="C311" s="1">
        <v>4279</v>
      </c>
      <c r="D311" s="1">
        <v>552</v>
      </c>
    </row>
    <row r="312" spans="1:4" x14ac:dyDescent="0.3">
      <c r="A312" s="1"/>
      <c r="B312" s="1" t="s">
        <v>15</v>
      </c>
      <c r="C312" s="1">
        <v>1387</v>
      </c>
      <c r="D312" s="1">
        <v>317</v>
      </c>
    </row>
    <row r="313" spans="1:4" x14ac:dyDescent="0.3">
      <c r="A313" s="1"/>
      <c r="B313" s="1" t="s">
        <v>15</v>
      </c>
      <c r="C313" s="1">
        <v>3301</v>
      </c>
      <c r="D313" s="1">
        <v>293</v>
      </c>
    </row>
    <row r="314" spans="1:4" x14ac:dyDescent="0.3">
      <c r="A314" s="1"/>
      <c r="B314" s="1" t="s">
        <v>15</v>
      </c>
      <c r="C314" s="1">
        <v>19939</v>
      </c>
      <c r="D314" s="1">
        <v>1311</v>
      </c>
    </row>
    <row r="315" spans="1:4" x14ac:dyDescent="0.3">
      <c r="A315" s="1"/>
      <c r="B315" s="1" t="s">
        <v>15</v>
      </c>
      <c r="C315" s="1">
        <v>1857</v>
      </c>
      <c r="D315" s="1">
        <v>219</v>
      </c>
    </row>
    <row r="316" spans="1:4" x14ac:dyDescent="0.3">
      <c r="A316" s="1"/>
      <c r="B316" s="1" t="s">
        <v>15</v>
      </c>
      <c r="C316" s="1">
        <v>11402</v>
      </c>
      <c r="D316" s="1">
        <v>718</v>
      </c>
    </row>
    <row r="317" spans="1:4" x14ac:dyDescent="0.3">
      <c r="A317" s="1"/>
      <c r="B317" s="1" t="s">
        <v>15</v>
      </c>
      <c r="C317" s="1">
        <v>43455</v>
      </c>
      <c r="D317" s="1">
        <v>1557</v>
      </c>
    </row>
    <row r="318" spans="1:4" x14ac:dyDescent="0.3">
      <c r="A318" s="1"/>
      <c r="B318" s="1" t="s">
        <v>15</v>
      </c>
      <c r="C318" s="1">
        <v>10036</v>
      </c>
      <c r="D318" s="1">
        <v>811</v>
      </c>
    </row>
    <row r="319" spans="1:4" x14ac:dyDescent="0.3">
      <c r="A319" s="1"/>
      <c r="B319" s="1" t="s">
        <v>15</v>
      </c>
      <c r="C319" s="1">
        <v>15121</v>
      </c>
      <c r="D319" s="1">
        <v>892</v>
      </c>
    </row>
    <row r="320" spans="1:4" x14ac:dyDescent="0.3">
      <c r="A320" s="1"/>
      <c r="B320" s="1" t="s">
        <v>15</v>
      </c>
      <c r="C320" s="1">
        <v>8710</v>
      </c>
      <c r="D320" s="1">
        <v>608</v>
      </c>
    </row>
    <row r="321" spans="1:4" x14ac:dyDescent="0.3">
      <c r="A321" s="1"/>
      <c r="B321" s="1" t="s">
        <v>15</v>
      </c>
      <c r="C321" s="1">
        <v>8104</v>
      </c>
      <c r="D321" s="1">
        <v>500</v>
      </c>
    </row>
    <row r="322" spans="1:4" x14ac:dyDescent="0.3">
      <c r="A322" s="1"/>
      <c r="B322" s="1" t="s">
        <v>15</v>
      </c>
      <c r="C322" s="1">
        <v>1640</v>
      </c>
      <c r="D322" s="1">
        <v>182</v>
      </c>
    </row>
    <row r="323" spans="1:4" x14ac:dyDescent="0.3">
      <c r="A323" s="1"/>
      <c r="B323" s="1" t="s">
        <v>15</v>
      </c>
      <c r="C323" s="1">
        <v>2385</v>
      </c>
      <c r="D323" s="1">
        <v>213</v>
      </c>
    </row>
    <row r="324" spans="1:4" x14ac:dyDescent="0.3">
      <c r="A324" s="1"/>
      <c r="B324" s="1" t="s">
        <v>15</v>
      </c>
      <c r="C324" s="1">
        <v>1131</v>
      </c>
      <c r="D324" s="1">
        <v>147</v>
      </c>
    </row>
    <row r="325" spans="1:4" x14ac:dyDescent="0.3">
      <c r="A325" s="1"/>
      <c r="B325" s="1" t="s">
        <v>15</v>
      </c>
      <c r="C325" s="1">
        <v>2834</v>
      </c>
      <c r="D325" s="1">
        <v>275</v>
      </c>
    </row>
    <row r="326" spans="1:4" x14ac:dyDescent="0.3">
      <c r="A326" s="1"/>
      <c r="B326" s="1" t="s">
        <v>15</v>
      </c>
      <c r="C326" s="1">
        <v>3591</v>
      </c>
      <c r="D326" s="1">
        <v>315</v>
      </c>
    </row>
    <row r="327" spans="1:4" x14ac:dyDescent="0.3">
      <c r="A327" s="1"/>
      <c r="B327" s="1" t="s">
        <v>15</v>
      </c>
      <c r="C327" s="1">
        <v>27036</v>
      </c>
      <c r="D327" s="1">
        <v>1043</v>
      </c>
    </row>
    <row r="328" spans="1:4" x14ac:dyDescent="0.3">
      <c r="A328" s="1"/>
      <c r="B328" s="1" t="s">
        <v>15</v>
      </c>
      <c r="C328" s="1">
        <v>9762</v>
      </c>
      <c r="D328" s="1">
        <v>497</v>
      </c>
    </row>
    <row r="329" spans="1:4" x14ac:dyDescent="0.3">
      <c r="A329" s="1"/>
      <c r="B329" s="1" t="s">
        <v>15</v>
      </c>
      <c r="C329" s="1">
        <v>1699</v>
      </c>
      <c r="D329" s="1">
        <v>180</v>
      </c>
    </row>
    <row r="330" spans="1:4" x14ac:dyDescent="0.3">
      <c r="A330" s="1"/>
      <c r="B330" s="1" t="s">
        <v>15</v>
      </c>
      <c r="C330" s="1">
        <v>3283</v>
      </c>
      <c r="D330" s="1">
        <v>317</v>
      </c>
    </row>
    <row r="331" spans="1:4" x14ac:dyDescent="0.3">
      <c r="A331" s="1"/>
      <c r="B331" s="1" t="s">
        <v>15</v>
      </c>
      <c r="C331" s="1">
        <v>29428</v>
      </c>
      <c r="D331" s="1">
        <v>1175</v>
      </c>
    </row>
    <row r="332" spans="1:4" x14ac:dyDescent="0.3">
      <c r="A332" s="1"/>
      <c r="B332" s="1" t="s">
        <v>15</v>
      </c>
      <c r="C332" s="1">
        <v>18230</v>
      </c>
      <c r="D332" s="1">
        <v>647</v>
      </c>
    </row>
    <row r="333" spans="1:4" x14ac:dyDescent="0.3">
      <c r="A333" s="1"/>
      <c r="B333" s="1" t="s">
        <v>15</v>
      </c>
      <c r="C333" s="1">
        <v>25806</v>
      </c>
      <c r="D333" s="1">
        <v>1376</v>
      </c>
    </row>
    <row r="334" spans="1:4" x14ac:dyDescent="0.3">
      <c r="A334" s="1"/>
      <c r="B334" s="1" t="s">
        <v>15</v>
      </c>
      <c r="C334" s="1">
        <v>18023</v>
      </c>
      <c r="D334" s="1">
        <v>918</v>
      </c>
    </row>
    <row r="335" spans="1:4" x14ac:dyDescent="0.3">
      <c r="A335" s="1"/>
      <c r="B335" s="1" t="s">
        <v>15</v>
      </c>
      <c r="C335" s="1">
        <v>4772</v>
      </c>
      <c r="D335" s="1">
        <v>331</v>
      </c>
    </row>
    <row r="336" spans="1:4" x14ac:dyDescent="0.3">
      <c r="A336" s="1"/>
      <c r="B336" s="1" t="s">
        <v>15</v>
      </c>
      <c r="C336" s="1">
        <v>2478</v>
      </c>
      <c r="D336" s="1">
        <v>234</v>
      </c>
    </row>
    <row r="337" spans="1:4" x14ac:dyDescent="0.3">
      <c r="A337" s="1"/>
      <c r="B337" s="1" t="s">
        <v>15</v>
      </c>
      <c r="C337" s="1">
        <v>404</v>
      </c>
      <c r="D337" s="1">
        <v>96</v>
      </c>
    </row>
    <row r="338" spans="1:4" x14ac:dyDescent="0.3">
      <c r="A338" s="1"/>
      <c r="B338" s="1" t="s">
        <v>15</v>
      </c>
      <c r="C338" s="1">
        <v>10048</v>
      </c>
      <c r="D338" s="1">
        <v>714</v>
      </c>
    </row>
    <row r="339" spans="1:4" x14ac:dyDescent="0.3">
      <c r="A339" s="1"/>
      <c r="B339" s="1" t="s">
        <v>15</v>
      </c>
      <c r="C339" s="1">
        <v>12975</v>
      </c>
      <c r="D339" s="1">
        <v>727</v>
      </c>
    </row>
    <row r="340" spans="1:4" x14ac:dyDescent="0.3">
      <c r="A340" s="1"/>
      <c r="B340" s="1" t="s">
        <v>15</v>
      </c>
      <c r="C340" s="1">
        <v>15309</v>
      </c>
      <c r="D340" s="1">
        <v>569</v>
      </c>
    </row>
    <row r="341" spans="1:4" x14ac:dyDescent="0.3">
      <c r="A341" s="1"/>
      <c r="B341" s="1" t="s">
        <v>15</v>
      </c>
      <c r="C341" s="1">
        <v>987124</v>
      </c>
      <c r="D341" s="1">
        <v>19979</v>
      </c>
    </row>
    <row r="342" spans="1:4" x14ac:dyDescent="0.3">
      <c r="A342" s="1"/>
      <c r="B342" s="1" t="s">
        <v>15</v>
      </c>
      <c r="C342" s="1">
        <v>16197</v>
      </c>
      <c r="D342" s="1">
        <v>548</v>
      </c>
    </row>
    <row r="343" spans="1:4" x14ac:dyDescent="0.3">
      <c r="A343" s="1"/>
      <c r="B343" s="1" t="s">
        <v>15</v>
      </c>
      <c r="C343" s="1">
        <v>125743</v>
      </c>
      <c r="D343" s="1">
        <v>3854</v>
      </c>
    </row>
    <row r="344" spans="1:4" x14ac:dyDescent="0.3">
      <c r="A344" s="1"/>
      <c r="B344" s="1" t="s">
        <v>15</v>
      </c>
      <c r="C344" s="1">
        <v>36467</v>
      </c>
      <c r="D344" s="1">
        <v>1455</v>
      </c>
    </row>
    <row r="345" spans="1:4" x14ac:dyDescent="0.3">
      <c r="A345" s="1"/>
      <c r="B345" s="1" t="s">
        <v>15</v>
      </c>
      <c r="C345" s="1">
        <v>78547</v>
      </c>
      <c r="D345" s="1">
        <v>1530</v>
      </c>
    </row>
    <row r="346" spans="1:4" x14ac:dyDescent="0.3">
      <c r="A346" s="1"/>
      <c r="B346" s="1" t="s">
        <v>15</v>
      </c>
      <c r="C346" s="1">
        <v>57759</v>
      </c>
      <c r="D346" s="1">
        <v>1730</v>
      </c>
    </row>
    <row r="347" spans="1:4" x14ac:dyDescent="0.3">
      <c r="A347" s="1"/>
      <c r="B347" s="1" t="s">
        <v>15</v>
      </c>
      <c r="C347" s="1">
        <v>2109</v>
      </c>
      <c r="D347" s="1">
        <v>220</v>
      </c>
    </row>
    <row r="348" spans="1:4" x14ac:dyDescent="0.3">
      <c r="A348" s="1"/>
      <c r="B348" s="1" t="s">
        <v>15</v>
      </c>
      <c r="C348" s="1">
        <v>36072</v>
      </c>
      <c r="D348" s="1">
        <v>1317</v>
      </c>
    </row>
    <row r="349" spans="1:4" x14ac:dyDescent="0.3">
      <c r="A349" s="1"/>
      <c r="B349" s="1" t="s">
        <v>15</v>
      </c>
      <c r="C349" s="1">
        <v>52777</v>
      </c>
      <c r="D349" s="1">
        <v>1454</v>
      </c>
    </row>
    <row r="350" spans="1:4" x14ac:dyDescent="0.3">
      <c r="A350" s="1"/>
      <c r="B350" s="1" t="s">
        <v>15</v>
      </c>
      <c r="C350" s="1">
        <v>61760</v>
      </c>
      <c r="D350" s="1">
        <v>2545</v>
      </c>
    </row>
    <row r="351" spans="1:4" x14ac:dyDescent="0.3">
      <c r="A351" s="1"/>
      <c r="B351" s="1" t="s">
        <v>15</v>
      </c>
      <c r="C351" s="1">
        <v>62649</v>
      </c>
      <c r="D351" s="1">
        <v>2304</v>
      </c>
    </row>
    <row r="352" spans="1:4" x14ac:dyDescent="0.3">
      <c r="A352" s="1"/>
      <c r="B352" s="1" t="s">
        <v>15</v>
      </c>
      <c r="C352" s="1">
        <v>45737</v>
      </c>
      <c r="D352" s="1">
        <v>1993</v>
      </c>
    </row>
    <row r="353" spans="1:4" x14ac:dyDescent="0.3">
      <c r="A353" s="1"/>
      <c r="B353" s="1" t="s">
        <v>15</v>
      </c>
      <c r="C353" s="1">
        <v>7885</v>
      </c>
      <c r="D353" s="1">
        <v>368</v>
      </c>
    </row>
    <row r="354" spans="1:4" x14ac:dyDescent="0.3">
      <c r="A354" s="1"/>
      <c r="B354" s="1" t="s">
        <v>15</v>
      </c>
      <c r="C354" s="1">
        <v>5331</v>
      </c>
      <c r="D354" s="1">
        <v>389</v>
      </c>
    </row>
    <row r="355" spans="1:4" x14ac:dyDescent="0.3">
      <c r="A355" s="1"/>
      <c r="B355" s="1" t="s">
        <v>15</v>
      </c>
      <c r="C355" s="1">
        <v>29216</v>
      </c>
      <c r="D355" s="1">
        <v>1510</v>
      </c>
    </row>
    <row r="356" spans="1:4" x14ac:dyDescent="0.3">
      <c r="A356" s="1"/>
      <c r="B356" s="1" t="s">
        <v>15</v>
      </c>
      <c r="C356" s="1">
        <v>8162</v>
      </c>
      <c r="D356" s="1">
        <v>693</v>
      </c>
    </row>
    <row r="357" spans="1:4" x14ac:dyDescent="0.3">
      <c r="A357" s="1"/>
      <c r="B357" s="1" t="s">
        <v>15</v>
      </c>
      <c r="C357" s="1">
        <v>6594</v>
      </c>
      <c r="D357" s="1">
        <v>570</v>
      </c>
    </row>
    <row r="358" spans="1:4" x14ac:dyDescent="0.3">
      <c r="A358" s="1"/>
      <c r="B358" s="1" t="s">
        <v>15</v>
      </c>
      <c r="C358" s="1">
        <v>3287</v>
      </c>
      <c r="D358" s="1">
        <v>345</v>
      </c>
    </row>
    <row r="359" spans="1:4" x14ac:dyDescent="0.3">
      <c r="A359" s="1"/>
      <c r="B359" s="1" t="s">
        <v>15</v>
      </c>
      <c r="C359" s="1">
        <v>57347</v>
      </c>
      <c r="D359" s="1">
        <v>1893</v>
      </c>
    </row>
    <row r="360" spans="1:4" x14ac:dyDescent="0.3">
      <c r="A360" s="1"/>
      <c r="B360" s="1" t="s">
        <v>15</v>
      </c>
      <c r="C360" s="1">
        <v>11989</v>
      </c>
      <c r="D360" s="1">
        <v>1197</v>
      </c>
    </row>
    <row r="361" spans="1:4" x14ac:dyDescent="0.3">
      <c r="A361" s="1"/>
      <c r="B361" s="1" t="s">
        <v>15</v>
      </c>
      <c r="C361" s="1">
        <v>9696</v>
      </c>
      <c r="D361" s="1">
        <v>766</v>
      </c>
    </row>
    <row r="362" spans="1:4" x14ac:dyDescent="0.3">
      <c r="A362" s="1"/>
      <c r="B362" s="1" t="s">
        <v>15</v>
      </c>
      <c r="C362" s="1">
        <v>12648</v>
      </c>
      <c r="D362" s="1">
        <v>453</v>
      </c>
    </row>
    <row r="363" spans="1:4" x14ac:dyDescent="0.3">
      <c r="A363" s="1"/>
      <c r="B363" s="1" t="s">
        <v>15</v>
      </c>
      <c r="C363" s="1">
        <v>649</v>
      </c>
      <c r="D363" s="1">
        <v>103</v>
      </c>
    </row>
    <row r="364" spans="1:4" x14ac:dyDescent="0.3">
      <c r="A364" s="1"/>
      <c r="B364" s="1" t="s">
        <v>15</v>
      </c>
      <c r="C364" s="1">
        <v>3971</v>
      </c>
      <c r="D364" s="1">
        <v>311</v>
      </c>
    </row>
    <row r="365" spans="1:4" x14ac:dyDescent="0.3">
      <c r="A365" s="1"/>
      <c r="B365" s="1" t="s">
        <v>15</v>
      </c>
      <c r="C365" s="1">
        <v>9270</v>
      </c>
      <c r="D365" s="1">
        <v>681</v>
      </c>
    </row>
    <row r="366" spans="1:4" x14ac:dyDescent="0.3">
      <c r="A366" s="1"/>
      <c r="B366" s="1" t="s">
        <v>15</v>
      </c>
      <c r="C366" s="1">
        <v>15828</v>
      </c>
      <c r="D366" s="1">
        <v>1235</v>
      </c>
    </row>
    <row r="367" spans="1:4" x14ac:dyDescent="0.3">
      <c r="A367" s="1"/>
      <c r="B367" s="1" t="s">
        <v>15</v>
      </c>
      <c r="C367" s="1">
        <v>34698</v>
      </c>
      <c r="D367" s="1">
        <v>1476</v>
      </c>
    </row>
    <row r="368" spans="1:4" x14ac:dyDescent="0.3">
      <c r="A368" s="1"/>
      <c r="B368" s="1" t="s">
        <v>15</v>
      </c>
      <c r="C368" s="1">
        <v>2516</v>
      </c>
      <c r="D368" s="1">
        <v>252</v>
      </c>
    </row>
    <row r="369" spans="1:4" x14ac:dyDescent="0.3">
      <c r="A369" s="1"/>
      <c r="B369" s="1" t="s">
        <v>15</v>
      </c>
      <c r="C369" s="1">
        <v>3192</v>
      </c>
      <c r="D369" s="1">
        <v>294</v>
      </c>
    </row>
    <row r="370" spans="1:4" x14ac:dyDescent="0.3">
      <c r="A370" s="1"/>
      <c r="B370" s="1" t="s">
        <v>15</v>
      </c>
      <c r="C370" s="1">
        <v>4815</v>
      </c>
      <c r="D370" s="1">
        <v>365</v>
      </c>
    </row>
    <row r="371" spans="1:4" x14ac:dyDescent="0.3">
      <c r="A371" s="1"/>
      <c r="B371" s="1" t="s">
        <v>15</v>
      </c>
      <c r="C371" s="1">
        <v>5893</v>
      </c>
      <c r="D371" s="1">
        <v>463</v>
      </c>
    </row>
    <row r="372" spans="1:4" x14ac:dyDescent="0.3">
      <c r="A372" s="1"/>
      <c r="B372" s="1" t="s">
        <v>15</v>
      </c>
      <c r="C372" s="1">
        <v>9923</v>
      </c>
      <c r="D372" s="1">
        <v>580</v>
      </c>
    </row>
    <row r="373" spans="1:4" x14ac:dyDescent="0.3">
      <c r="A373" s="1"/>
      <c r="B373" s="1" t="s">
        <v>15</v>
      </c>
      <c r="C373" s="1">
        <v>65272</v>
      </c>
      <c r="D373" s="1">
        <v>2230</v>
      </c>
    </row>
    <row r="374" spans="1:4" x14ac:dyDescent="0.3">
      <c r="A374" s="1"/>
      <c r="B374" s="1" t="s">
        <v>15</v>
      </c>
      <c r="C374" s="1">
        <v>7897</v>
      </c>
      <c r="D374" s="1">
        <v>515</v>
      </c>
    </row>
    <row r="375" spans="1:4" x14ac:dyDescent="0.3">
      <c r="A375" s="1"/>
      <c r="B375" s="1" t="s">
        <v>15</v>
      </c>
      <c r="C375" s="1">
        <v>19908</v>
      </c>
      <c r="D375" s="1">
        <v>943</v>
      </c>
    </row>
    <row r="376" spans="1:4" x14ac:dyDescent="0.3">
      <c r="A376" s="1"/>
      <c r="B376" s="1" t="s">
        <v>15</v>
      </c>
      <c r="C376" s="1">
        <v>2371</v>
      </c>
      <c r="D376" s="1">
        <v>265</v>
      </c>
    </row>
    <row r="377" spans="1:4" x14ac:dyDescent="0.3">
      <c r="A377" s="1"/>
      <c r="B377" s="1" t="s">
        <v>15</v>
      </c>
      <c r="C377" s="1">
        <v>5784</v>
      </c>
      <c r="D377" s="1">
        <v>575</v>
      </c>
    </row>
    <row r="378" spans="1:4" x14ac:dyDescent="0.3">
      <c r="A378" s="1"/>
      <c r="B378" s="1" t="s">
        <v>15</v>
      </c>
      <c r="C378" s="1">
        <v>1929</v>
      </c>
      <c r="D378" s="1">
        <v>272</v>
      </c>
    </row>
    <row r="379" spans="1:4" x14ac:dyDescent="0.3">
      <c r="A379" s="1"/>
      <c r="B379" s="1" t="s">
        <v>15</v>
      </c>
      <c r="C379" s="1">
        <v>3218</v>
      </c>
      <c r="D379" s="1">
        <v>389</v>
      </c>
    </row>
    <row r="380" spans="1:4" x14ac:dyDescent="0.3">
      <c r="A380" s="1"/>
      <c r="B380" s="1" t="s">
        <v>15</v>
      </c>
      <c r="C380" s="1">
        <v>733</v>
      </c>
      <c r="D380" s="1">
        <v>192</v>
      </c>
    </row>
    <row r="381" spans="1:4" x14ac:dyDescent="0.3">
      <c r="A381" s="1"/>
      <c r="B381" s="1" t="s">
        <v>15</v>
      </c>
      <c r="C381" s="1">
        <v>12286</v>
      </c>
      <c r="D381" s="1">
        <v>789</v>
      </c>
    </row>
    <row r="382" spans="1:4" x14ac:dyDescent="0.3">
      <c r="A382" s="1"/>
      <c r="B382" s="1" t="s">
        <v>15</v>
      </c>
      <c r="C382" s="1">
        <v>43587</v>
      </c>
      <c r="D382" s="1">
        <v>1633</v>
      </c>
    </row>
    <row r="383" spans="1:4" x14ac:dyDescent="0.3">
      <c r="A383" s="1"/>
      <c r="B383" s="1" t="s">
        <v>15</v>
      </c>
      <c r="C383" s="1">
        <v>74635</v>
      </c>
      <c r="D383" s="1">
        <v>1647</v>
      </c>
    </row>
    <row r="384" spans="1:4" x14ac:dyDescent="0.3">
      <c r="A384" s="1"/>
      <c r="B384" s="1" t="s">
        <v>15</v>
      </c>
      <c r="C384" s="1">
        <v>41436</v>
      </c>
      <c r="D384" s="1">
        <v>1282</v>
      </c>
    </row>
    <row r="385" spans="1:4" x14ac:dyDescent="0.3">
      <c r="A385" s="1"/>
      <c r="B385" s="1" t="s">
        <v>15</v>
      </c>
      <c r="C385" s="1">
        <v>793</v>
      </c>
      <c r="D385" s="1">
        <v>153</v>
      </c>
    </row>
    <row r="386" spans="1:4" x14ac:dyDescent="0.3">
      <c r="A386" s="1"/>
      <c r="B386" s="1" t="s">
        <v>15</v>
      </c>
      <c r="C386" s="1">
        <v>23297</v>
      </c>
      <c r="D386" s="1">
        <v>1702</v>
      </c>
    </row>
    <row r="387" spans="1:4" x14ac:dyDescent="0.3">
      <c r="A387" s="1"/>
      <c r="B387" s="1" t="s">
        <v>15</v>
      </c>
      <c r="C387" s="1">
        <v>26382</v>
      </c>
      <c r="D387" s="1">
        <v>1149</v>
      </c>
    </row>
    <row r="388" spans="1:4" x14ac:dyDescent="0.3">
      <c r="A388" s="1"/>
      <c r="B388" s="1" t="s">
        <v>15</v>
      </c>
      <c r="C388" s="1">
        <v>183164</v>
      </c>
      <c r="D388" s="1">
        <v>8599</v>
      </c>
    </row>
    <row r="389" spans="1:4" x14ac:dyDescent="0.3">
      <c r="A389" s="1"/>
      <c r="B389" s="1" t="s">
        <v>7</v>
      </c>
      <c r="C389" s="1">
        <v>1882</v>
      </c>
      <c r="D389" s="1">
        <v>210</v>
      </c>
    </row>
    <row r="390" spans="1:4" x14ac:dyDescent="0.3">
      <c r="A390" s="1"/>
      <c r="B390" s="1" t="s">
        <v>7</v>
      </c>
      <c r="C390" s="1">
        <v>28341</v>
      </c>
      <c r="D390" s="1">
        <v>1341</v>
      </c>
    </row>
    <row r="391" spans="1:4" x14ac:dyDescent="0.3">
      <c r="A391" s="1"/>
      <c r="B391" s="1" t="s">
        <v>7</v>
      </c>
      <c r="C391" s="1">
        <v>1968</v>
      </c>
      <c r="D391" s="1">
        <v>204</v>
      </c>
    </row>
    <row r="392" spans="1:4" x14ac:dyDescent="0.3">
      <c r="A392" s="1"/>
      <c r="B392" s="1" t="s">
        <v>7</v>
      </c>
      <c r="C392" s="1">
        <v>35376</v>
      </c>
      <c r="D392" s="1">
        <v>1998</v>
      </c>
    </row>
    <row r="393" spans="1:4" x14ac:dyDescent="0.3">
      <c r="A393" s="1"/>
      <c r="B393" s="1" t="s">
        <v>7</v>
      </c>
      <c r="C393" s="1">
        <v>71403</v>
      </c>
      <c r="D393" s="1">
        <v>2413</v>
      </c>
    </row>
    <row r="394" spans="1:4" x14ac:dyDescent="0.3">
      <c r="A394" s="1"/>
      <c r="B394" s="1" t="s">
        <v>7</v>
      </c>
      <c r="C394" s="1">
        <v>2318</v>
      </c>
      <c r="D394" s="1">
        <v>281</v>
      </c>
    </row>
    <row r="395" spans="1:4" x14ac:dyDescent="0.3">
      <c r="A395" s="1"/>
      <c r="B395" s="1" t="s">
        <v>7</v>
      </c>
      <c r="C395" s="1">
        <v>14389</v>
      </c>
      <c r="D395" s="1">
        <v>718</v>
      </c>
    </row>
    <row r="396" spans="1:4" x14ac:dyDescent="0.3">
      <c r="A396" s="1"/>
      <c r="B396" s="1" t="s">
        <v>7</v>
      </c>
      <c r="C396" s="1">
        <v>38316</v>
      </c>
      <c r="D396" s="1">
        <v>1794</v>
      </c>
    </row>
    <row r="397" spans="1:4" x14ac:dyDescent="0.3">
      <c r="A397" s="1"/>
      <c r="B397" s="1" t="s">
        <v>7</v>
      </c>
      <c r="C397" s="1">
        <v>2550</v>
      </c>
      <c r="D397" s="1">
        <v>229</v>
      </c>
    </row>
    <row r="398" spans="1:4" x14ac:dyDescent="0.3">
      <c r="A398" s="1"/>
      <c r="B398" s="1" t="s">
        <v>7</v>
      </c>
      <c r="C398" s="1">
        <v>1779</v>
      </c>
      <c r="D398" s="1">
        <v>242</v>
      </c>
    </row>
    <row r="399" spans="1:4" x14ac:dyDescent="0.3">
      <c r="A399" s="1"/>
      <c r="B399" s="1" t="s">
        <v>7</v>
      </c>
      <c r="C399" s="1">
        <v>295708</v>
      </c>
      <c r="D399" s="1">
        <v>6221</v>
      </c>
    </row>
    <row r="400" spans="1:4" x14ac:dyDescent="0.3">
      <c r="A400" s="1"/>
      <c r="B400" s="1" t="s">
        <v>7</v>
      </c>
      <c r="C400" s="1">
        <v>66391</v>
      </c>
      <c r="D400" s="1">
        <v>2286</v>
      </c>
    </row>
    <row r="401" spans="1:4" x14ac:dyDescent="0.3">
      <c r="A401" s="1"/>
      <c r="B401" s="1" t="s">
        <v>7</v>
      </c>
      <c r="C401" s="1">
        <v>4044</v>
      </c>
      <c r="D401" s="1">
        <v>292</v>
      </c>
    </row>
    <row r="402" spans="1:4" x14ac:dyDescent="0.3">
      <c r="A402" s="1"/>
      <c r="B402" s="1" t="s">
        <v>29</v>
      </c>
      <c r="C402" s="1">
        <v>21022</v>
      </c>
      <c r="D402" s="1">
        <v>868</v>
      </c>
    </row>
    <row r="403" spans="1:4" x14ac:dyDescent="0.3">
      <c r="A403" s="1"/>
      <c r="B403" s="1" t="s">
        <v>29</v>
      </c>
      <c r="C403" s="1">
        <v>1340</v>
      </c>
      <c r="D403" s="1">
        <v>153</v>
      </c>
    </row>
    <row r="404" spans="1:4" x14ac:dyDescent="0.3">
      <c r="A404" s="1"/>
      <c r="B404" s="1" t="s">
        <v>29</v>
      </c>
      <c r="C404" s="1">
        <v>7118</v>
      </c>
      <c r="D404" s="1">
        <v>374</v>
      </c>
    </row>
    <row r="405" spans="1:4" x14ac:dyDescent="0.3">
      <c r="A405" s="1"/>
      <c r="B405" s="1" t="s">
        <v>29</v>
      </c>
      <c r="C405" s="1">
        <v>842</v>
      </c>
      <c r="D405" s="1">
        <v>198</v>
      </c>
    </row>
    <row r="406" spans="1:4" x14ac:dyDescent="0.3">
      <c r="A406" s="1"/>
      <c r="B406" s="1" t="s">
        <v>29</v>
      </c>
      <c r="C406" s="1">
        <v>5255</v>
      </c>
      <c r="D406" s="1">
        <v>360</v>
      </c>
    </row>
    <row r="407" spans="1:4" x14ac:dyDescent="0.3">
      <c r="A407" s="1"/>
      <c r="B407" s="1" t="s">
        <v>29</v>
      </c>
      <c r="C407" s="1">
        <v>2466</v>
      </c>
      <c r="D407" s="1">
        <v>196</v>
      </c>
    </row>
    <row r="408" spans="1:4" x14ac:dyDescent="0.3">
      <c r="A408" s="1"/>
      <c r="B408" s="1" t="s">
        <v>29</v>
      </c>
      <c r="C408" s="1">
        <v>2411</v>
      </c>
      <c r="D408" s="1">
        <v>225</v>
      </c>
    </row>
    <row r="409" spans="1:4" x14ac:dyDescent="0.3">
      <c r="A409" s="1"/>
      <c r="B409" s="1" t="s">
        <v>29</v>
      </c>
      <c r="C409" s="1">
        <v>4202</v>
      </c>
      <c r="D409" s="1">
        <v>571</v>
      </c>
    </row>
    <row r="410" spans="1:4" x14ac:dyDescent="0.3">
      <c r="A410" s="1"/>
      <c r="B410" s="1" t="s">
        <v>29</v>
      </c>
      <c r="C410" s="1">
        <v>1724</v>
      </c>
      <c r="D410" s="1">
        <v>169</v>
      </c>
    </row>
    <row r="411" spans="1:4" x14ac:dyDescent="0.3">
      <c r="A411" s="1"/>
      <c r="B411" s="1" t="s">
        <v>29</v>
      </c>
      <c r="C411" s="1">
        <v>4991</v>
      </c>
      <c r="D411" s="1">
        <v>303</v>
      </c>
    </row>
    <row r="412" spans="1:4" x14ac:dyDescent="0.3">
      <c r="A412" s="1"/>
      <c r="B412" s="1" t="s">
        <v>29</v>
      </c>
      <c r="C412" s="1">
        <v>5716</v>
      </c>
      <c r="D412" s="1">
        <v>357</v>
      </c>
    </row>
    <row r="413" spans="1:4" x14ac:dyDescent="0.3">
      <c r="A413" s="1"/>
      <c r="B413" s="1" t="s">
        <v>26</v>
      </c>
      <c r="C413" s="1">
        <v>6647</v>
      </c>
      <c r="D413" s="1">
        <v>481</v>
      </c>
    </row>
    <row r="414" spans="1:4" x14ac:dyDescent="0.3">
      <c r="A414" s="1"/>
      <c r="B414" s="1" t="s">
        <v>26</v>
      </c>
      <c r="C414" s="1">
        <v>6134</v>
      </c>
      <c r="D414" s="1">
        <v>590</v>
      </c>
    </row>
    <row r="415" spans="1:4" x14ac:dyDescent="0.3">
      <c r="A415" s="1"/>
      <c r="B415" s="1" t="s">
        <v>26</v>
      </c>
      <c r="C415" s="1">
        <v>3469</v>
      </c>
      <c r="D415" s="1">
        <v>468</v>
      </c>
    </row>
    <row r="416" spans="1:4" x14ac:dyDescent="0.3">
      <c r="A416" s="1"/>
      <c r="B416" s="1" t="s">
        <v>26</v>
      </c>
      <c r="C416" s="1">
        <v>2819</v>
      </c>
      <c r="D416" s="1">
        <v>326</v>
      </c>
    </row>
    <row r="417" spans="1:4" x14ac:dyDescent="0.3">
      <c r="A417" s="1"/>
      <c r="B417" s="1" t="s">
        <v>26</v>
      </c>
      <c r="C417" s="1">
        <v>14977</v>
      </c>
      <c r="D417" s="1">
        <v>549</v>
      </c>
    </row>
    <row r="418" spans="1:4" x14ac:dyDescent="0.3">
      <c r="A418" s="1"/>
      <c r="B418" s="1" t="s">
        <v>26</v>
      </c>
      <c r="C418" s="1">
        <v>2351</v>
      </c>
      <c r="D418" s="1">
        <v>346</v>
      </c>
    </row>
    <row r="419" spans="1:4" x14ac:dyDescent="0.3">
      <c r="A419" s="1"/>
      <c r="B419" s="1" t="s">
        <v>26</v>
      </c>
      <c r="C419" s="1">
        <v>3905</v>
      </c>
      <c r="D419" s="1">
        <v>354</v>
      </c>
    </row>
    <row r="420" spans="1:4" x14ac:dyDescent="0.3">
      <c r="A420" s="1"/>
      <c r="B420" s="1" t="s">
        <v>26</v>
      </c>
      <c r="C420" s="1">
        <v>4882</v>
      </c>
      <c r="D420" s="1">
        <v>602</v>
      </c>
    </row>
    <row r="421" spans="1:4" x14ac:dyDescent="0.3">
      <c r="A421" s="1"/>
      <c r="B421" s="1" t="s">
        <v>26</v>
      </c>
      <c r="C421" s="1">
        <v>4097</v>
      </c>
      <c r="D421" s="1">
        <v>286</v>
      </c>
    </row>
    <row r="422" spans="1:4" x14ac:dyDescent="0.3">
      <c r="A422" s="1"/>
      <c r="B422" s="1" t="s">
        <v>26</v>
      </c>
      <c r="C422" s="1">
        <v>2805</v>
      </c>
      <c r="D422" s="1">
        <v>371</v>
      </c>
    </row>
    <row r="423" spans="1:4" x14ac:dyDescent="0.3">
      <c r="A423" s="1"/>
      <c r="B423" s="1" t="s">
        <v>26</v>
      </c>
      <c r="C423" s="1">
        <v>5242</v>
      </c>
      <c r="D423" s="1">
        <v>384</v>
      </c>
    </row>
    <row r="424" spans="1:4" x14ac:dyDescent="0.3">
      <c r="A424" s="1"/>
      <c r="B424" s="1" t="s">
        <v>26</v>
      </c>
      <c r="C424" s="1">
        <v>2080</v>
      </c>
      <c r="D424" s="1">
        <v>237</v>
      </c>
    </row>
    <row r="425" spans="1:4" x14ac:dyDescent="0.3">
      <c r="A425" s="1"/>
      <c r="B425" s="1" t="s">
        <v>26</v>
      </c>
      <c r="C425" s="1">
        <v>9640</v>
      </c>
      <c r="D425" s="1">
        <v>532</v>
      </c>
    </row>
    <row r="426" spans="1:4" x14ac:dyDescent="0.3">
      <c r="A426" s="1"/>
      <c r="B426" s="1" t="s">
        <v>26</v>
      </c>
      <c r="C426" s="1">
        <v>6392</v>
      </c>
      <c r="D426" s="1">
        <v>465</v>
      </c>
    </row>
    <row r="427" spans="1:4" x14ac:dyDescent="0.3">
      <c r="A427" s="1"/>
      <c r="B427" s="1" t="s">
        <v>26</v>
      </c>
      <c r="C427" s="1">
        <v>5471</v>
      </c>
      <c r="D427" s="1">
        <v>450</v>
      </c>
    </row>
    <row r="428" spans="1:4" x14ac:dyDescent="0.3">
      <c r="A428" s="1"/>
      <c r="B428" s="1" t="s">
        <v>26</v>
      </c>
      <c r="C428" s="1">
        <v>5010</v>
      </c>
      <c r="D428" s="1">
        <v>380</v>
      </c>
    </row>
    <row r="429" spans="1:4" x14ac:dyDescent="0.3">
      <c r="A429" s="1"/>
      <c r="B429" s="1" t="s">
        <v>26</v>
      </c>
      <c r="C429" s="1">
        <v>795</v>
      </c>
      <c r="D429" s="1">
        <v>163</v>
      </c>
    </row>
    <row r="430" spans="1:4" x14ac:dyDescent="0.3">
      <c r="A430" s="1"/>
      <c r="B430" s="1" t="s">
        <v>26</v>
      </c>
      <c r="C430" s="1">
        <v>1470</v>
      </c>
      <c r="D430" s="1">
        <v>207</v>
      </c>
    </row>
    <row r="431" spans="1:4" x14ac:dyDescent="0.3">
      <c r="A431" s="1"/>
      <c r="B431" s="1" t="s">
        <v>26</v>
      </c>
      <c r="C431" s="1">
        <v>3156</v>
      </c>
      <c r="D431" s="1">
        <v>261</v>
      </c>
    </row>
    <row r="432" spans="1:4" x14ac:dyDescent="0.3">
      <c r="A432" s="1"/>
      <c r="B432" s="1" t="s">
        <v>26</v>
      </c>
      <c r="C432" s="1">
        <v>1571</v>
      </c>
      <c r="D432" s="1">
        <v>215</v>
      </c>
    </row>
    <row r="433" spans="1:4" x14ac:dyDescent="0.3">
      <c r="A433" s="1"/>
      <c r="B433" s="1" t="s">
        <v>26</v>
      </c>
      <c r="C433" s="1">
        <v>9880</v>
      </c>
      <c r="D433" s="1">
        <v>541</v>
      </c>
    </row>
    <row r="434" spans="1:4" x14ac:dyDescent="0.3">
      <c r="A434" s="1"/>
      <c r="B434" s="1" t="s">
        <v>26</v>
      </c>
      <c r="C434" s="1">
        <v>1065</v>
      </c>
      <c r="D434" s="1">
        <v>141</v>
      </c>
    </row>
    <row r="435" spans="1:4" x14ac:dyDescent="0.3">
      <c r="A435" s="1"/>
      <c r="B435" s="1" t="s">
        <v>26</v>
      </c>
      <c r="C435" s="1">
        <v>7421</v>
      </c>
      <c r="D435" s="1">
        <v>396</v>
      </c>
    </row>
    <row r="436" spans="1:4" x14ac:dyDescent="0.3">
      <c r="A436" s="1"/>
      <c r="B436" s="1" t="s">
        <v>26</v>
      </c>
      <c r="C436" s="1">
        <v>836</v>
      </c>
      <c r="D436" s="1">
        <v>130</v>
      </c>
    </row>
    <row r="437" spans="1:4" x14ac:dyDescent="0.3">
      <c r="A437" s="1"/>
      <c r="B437" s="1" t="s">
        <v>26</v>
      </c>
      <c r="C437" s="1">
        <v>3703</v>
      </c>
      <c r="D437" s="1">
        <v>370</v>
      </c>
    </row>
    <row r="438" spans="1:4" x14ac:dyDescent="0.3">
      <c r="A438" s="1"/>
      <c r="B438" s="1" t="s">
        <v>26</v>
      </c>
      <c r="C438" s="1">
        <v>4090</v>
      </c>
      <c r="D438" s="1">
        <v>367</v>
      </c>
    </row>
    <row r="439" spans="1:4" x14ac:dyDescent="0.3">
      <c r="A439" s="1"/>
      <c r="B439" s="1" t="s">
        <v>26</v>
      </c>
      <c r="C439" s="1">
        <v>5845</v>
      </c>
      <c r="D439" s="1">
        <v>363</v>
      </c>
    </row>
    <row r="440" spans="1:4" x14ac:dyDescent="0.3">
      <c r="A440" s="1"/>
      <c r="B440" s="1" t="s">
        <v>26</v>
      </c>
      <c r="C440" s="1">
        <v>2996</v>
      </c>
      <c r="D440" s="1">
        <v>217</v>
      </c>
    </row>
    <row r="441" spans="1:4" x14ac:dyDescent="0.3">
      <c r="A441" s="1"/>
      <c r="B441" s="1" t="s">
        <v>26</v>
      </c>
      <c r="C441" s="1">
        <v>812</v>
      </c>
      <c r="D441" s="1">
        <v>173</v>
      </c>
    </row>
    <row r="442" spans="1:4" x14ac:dyDescent="0.3">
      <c r="A442" s="1"/>
      <c r="B442" s="1" t="s">
        <v>26</v>
      </c>
      <c r="C442" s="1">
        <v>562</v>
      </c>
      <c r="D442" s="1">
        <v>142</v>
      </c>
    </row>
    <row r="443" spans="1:4" x14ac:dyDescent="0.3">
      <c r="A443" s="1"/>
      <c r="B443" s="1" t="s">
        <v>26</v>
      </c>
      <c r="C443" s="1">
        <v>6840</v>
      </c>
      <c r="D443" s="1">
        <v>421</v>
      </c>
    </row>
    <row r="444" spans="1:4" x14ac:dyDescent="0.3">
      <c r="A444" s="1"/>
      <c r="B444" s="1" t="s">
        <v>26</v>
      </c>
      <c r="C444" s="1">
        <v>1590</v>
      </c>
      <c r="D444" s="1">
        <v>217</v>
      </c>
    </row>
    <row r="445" spans="1:4" x14ac:dyDescent="0.3">
      <c r="A445" s="1"/>
      <c r="B445" s="1" t="s">
        <v>26</v>
      </c>
      <c r="C445" s="1">
        <v>4812</v>
      </c>
      <c r="D445" s="1">
        <v>416</v>
      </c>
    </row>
    <row r="446" spans="1:4" x14ac:dyDescent="0.3">
      <c r="A446" s="1"/>
      <c r="B446" s="1" t="s">
        <v>26</v>
      </c>
      <c r="C446" s="1">
        <v>9635</v>
      </c>
      <c r="D446" s="1">
        <v>645</v>
      </c>
    </row>
    <row r="447" spans="1:4" x14ac:dyDescent="0.3">
      <c r="A447" s="1"/>
      <c r="B447" s="1" t="s">
        <v>26</v>
      </c>
      <c r="C447" s="1">
        <v>2781</v>
      </c>
      <c r="D447" s="1">
        <v>268</v>
      </c>
    </row>
    <row r="448" spans="1:4" x14ac:dyDescent="0.3">
      <c r="A448" s="1"/>
      <c r="B448" s="1" t="s">
        <v>26</v>
      </c>
      <c r="C448" s="1">
        <v>9362</v>
      </c>
      <c r="D448" s="1">
        <v>485</v>
      </c>
    </row>
    <row r="449" spans="1:4" x14ac:dyDescent="0.3">
      <c r="A449" s="1"/>
      <c r="B449" s="1" t="s">
        <v>26</v>
      </c>
      <c r="C449" s="1">
        <v>5402</v>
      </c>
      <c r="D449" s="1">
        <v>394</v>
      </c>
    </row>
    <row r="450" spans="1:4" x14ac:dyDescent="0.3">
      <c r="A450" s="1"/>
      <c r="B450" s="1" t="s">
        <v>26</v>
      </c>
      <c r="C450" s="1">
        <v>2482</v>
      </c>
      <c r="D450" s="1">
        <v>218</v>
      </c>
    </row>
    <row r="451" spans="1:4" x14ac:dyDescent="0.3">
      <c r="A451" s="1"/>
      <c r="B451" s="1" t="s">
        <v>26</v>
      </c>
      <c r="C451" s="1">
        <v>785</v>
      </c>
      <c r="D451" s="1">
        <v>127</v>
      </c>
    </row>
    <row r="452" spans="1:4" x14ac:dyDescent="0.3">
      <c r="A452" s="1"/>
      <c r="B452" s="1" t="s">
        <v>26</v>
      </c>
      <c r="C452" s="1">
        <v>15514</v>
      </c>
      <c r="D452" s="1">
        <v>720</v>
      </c>
    </row>
    <row r="453" spans="1:4" x14ac:dyDescent="0.3">
      <c r="A453" s="1"/>
      <c r="B453" s="1" t="s">
        <v>26</v>
      </c>
      <c r="C453" s="1">
        <v>11762</v>
      </c>
      <c r="D453" s="1">
        <v>690</v>
      </c>
    </row>
    <row r="454" spans="1:4" x14ac:dyDescent="0.3">
      <c r="A454" s="1"/>
      <c r="B454" s="1" t="s">
        <v>26</v>
      </c>
      <c r="C454" s="1">
        <v>9444</v>
      </c>
      <c r="D454" s="1">
        <v>643</v>
      </c>
    </row>
  </sheetData>
  <sortState xmlns:xlrd2="http://schemas.microsoft.com/office/spreadsheetml/2017/richdata2" ref="A2:D130">
    <sortCondition ref="B1"/>
  </sortState>
  <pageMargins left="0.7" right="0.7" top="0.75" bottom="0.75" header="0.3" footer="0.3"/>
  <pageSetup paperSize="9" orientation="portrait" r:id="rId1"/>
  <ignoredErrors>
    <ignoredError sqref="H5:H6 H15:H16 H13:I13 I15:I16 I5:I6 H21:H35 I21:I35 H9:H11 I9:I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B.</dc:creator>
  <cp:lastModifiedBy>Elisa Bagnoni</cp:lastModifiedBy>
  <dcterms:created xsi:type="dcterms:W3CDTF">2020-02-25T09:16:29Z</dcterms:created>
  <dcterms:modified xsi:type="dcterms:W3CDTF">2020-05-28T10:01:15Z</dcterms:modified>
</cp:coreProperties>
</file>